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60" windowHeight="8115"/>
  </bookViews>
  <sheets>
    <sheet name="43 自動車" sheetId="4" r:id="rId1"/>
    <sheet name="44 タクシー" sheetId="7" r:id="rId2"/>
    <sheet name="45 コミュニティバス" sheetId="8" r:id="rId3"/>
    <sheet name="46 駅旅客" sheetId="6" r:id="rId4"/>
    <sheet name="47 高速出入・観光入込" sheetId="5" r:id="rId5"/>
  </sheets>
  <definedNames>
    <definedName name="_xlnm.Print_Area" localSheetId="0">'43 自動車'!$A$1:$P$23</definedName>
    <definedName name="_xlnm.Print_Area" localSheetId="1">'44 タクシー'!$A$1:$F$23</definedName>
    <definedName name="_xlnm.Print_Area" localSheetId="2">'45 コミュニティバス'!$A$1:$S$15</definedName>
    <definedName name="_xlnm.Print_Area" localSheetId="4">'47 高速出入・観光入込'!$A$1:$G$27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8" l="1"/>
  <c r="M14" i="8"/>
  <c r="J14" i="8"/>
  <c r="G14" i="8"/>
  <c r="D14" i="8"/>
  <c r="C14" i="8"/>
  <c r="P13" i="8"/>
  <c r="M13" i="8"/>
  <c r="J13" i="8"/>
  <c r="G13" i="8"/>
  <c r="D13" i="8"/>
  <c r="P12" i="8"/>
  <c r="M12" i="8"/>
  <c r="J12" i="8"/>
  <c r="G12" i="8"/>
  <c r="D12" i="8"/>
  <c r="P11" i="8"/>
  <c r="M11" i="8"/>
  <c r="J11" i="8"/>
  <c r="G11" i="8"/>
  <c r="D11" i="8"/>
  <c r="C11" i="8"/>
  <c r="P10" i="8"/>
  <c r="M10" i="8"/>
  <c r="J10" i="8"/>
  <c r="G10" i="8"/>
  <c r="D10" i="8"/>
  <c r="C10" i="8"/>
  <c r="P9" i="8"/>
  <c r="M9" i="8"/>
  <c r="J9" i="8"/>
  <c r="G9" i="8"/>
  <c r="D9" i="8"/>
  <c r="C9" i="8"/>
  <c r="P8" i="8"/>
  <c r="M8" i="8"/>
  <c r="L8" i="8"/>
  <c r="J8" i="8"/>
  <c r="G8" i="8"/>
  <c r="D8" i="8"/>
  <c r="P7" i="8"/>
  <c r="M7" i="8"/>
  <c r="J7" i="8"/>
  <c r="G7" i="8"/>
  <c r="D7" i="8"/>
  <c r="C7" i="8"/>
  <c r="P6" i="8"/>
  <c r="M6" i="8"/>
  <c r="J6" i="8"/>
  <c r="G6" i="8"/>
  <c r="D6" i="8"/>
  <c r="P5" i="8"/>
  <c r="M5" i="8"/>
  <c r="L5" i="8"/>
  <c r="J5" i="8"/>
  <c r="G5" i="8"/>
  <c r="D5" i="8"/>
  <c r="G24" i="6"/>
  <c r="F24" i="6"/>
  <c r="E24" i="6"/>
  <c r="D24" i="6"/>
  <c r="C24" i="6"/>
  <c r="K10" i="4"/>
  <c r="H10" i="4"/>
  <c r="E10" i="4"/>
  <c r="O10" i="4" s="1"/>
  <c r="N9" i="4"/>
  <c r="K9" i="4"/>
  <c r="H9" i="4"/>
  <c r="E9" i="4"/>
  <c r="K8" i="4"/>
  <c r="H8" i="4"/>
  <c r="E8" i="4"/>
  <c r="O8" i="4" s="1"/>
  <c r="N7" i="4"/>
  <c r="K7" i="4"/>
  <c r="H7" i="4"/>
  <c r="E7" i="4"/>
  <c r="N6" i="4"/>
  <c r="K6" i="4"/>
  <c r="H6" i="4"/>
  <c r="E6" i="4"/>
  <c r="O21" i="4"/>
  <c r="O20" i="4"/>
  <c r="O19" i="4"/>
  <c r="O18" i="4"/>
  <c r="O17" i="4"/>
  <c r="C47" i="6"/>
  <c r="D47" i="6"/>
  <c r="E47" i="6"/>
  <c r="F47" i="6"/>
  <c r="G47" i="6"/>
  <c r="O9" i="4" l="1"/>
  <c r="O7" i="4"/>
  <c r="O6" i="4"/>
</calcChain>
</file>

<file path=xl/sharedStrings.xml><?xml version="1.0" encoding="utf-8"?>
<sst xmlns="http://schemas.openxmlformats.org/spreadsheetml/2006/main" count="228" uniqueCount="144">
  <si>
    <t>音羽蒲郡</t>
    <rPh sb="0" eb="2">
      <t>オトワ</t>
    </rPh>
    <rPh sb="2" eb="4">
      <t>ガマゴオリ</t>
    </rPh>
    <phoneticPr fontId="4"/>
  </si>
  <si>
    <t>※台数は100台単位で取りまとめ</t>
    <rPh sb="1" eb="3">
      <t>ダイスウ</t>
    </rPh>
    <rPh sb="7" eb="8">
      <t>ダイ</t>
    </rPh>
    <rPh sb="8" eb="10">
      <t>タンイ</t>
    </rPh>
    <rPh sb="11" eb="12">
      <t>ト</t>
    </rPh>
    <phoneticPr fontId="4"/>
  </si>
  <si>
    <t>豊　　　川</t>
    <rPh sb="0" eb="1">
      <t>ユタカ</t>
    </rPh>
    <rPh sb="4" eb="5">
      <t>カワ</t>
    </rPh>
    <phoneticPr fontId="4"/>
  </si>
  <si>
    <t>平成２９年</t>
    <rPh sb="0" eb="2">
      <t>ヘイセイ</t>
    </rPh>
    <rPh sb="4" eb="5">
      <t>ネン</t>
    </rPh>
    <phoneticPr fontId="4"/>
  </si>
  <si>
    <t>平成２８年</t>
    <rPh sb="0" eb="2">
      <t>ヘイセイ</t>
    </rPh>
    <rPh sb="4" eb="5">
      <t>ネン</t>
    </rPh>
    <phoneticPr fontId="4"/>
  </si>
  <si>
    <t>合計</t>
    <rPh sb="0" eb="2">
      <t>ゴウケイ</t>
    </rPh>
    <phoneticPr fontId="4"/>
  </si>
  <si>
    <t>ミニカー</t>
    <phoneticPr fontId="4"/>
  </si>
  <si>
    <t>軽三輪</t>
    <rPh sb="0" eb="1">
      <t>ケイ</t>
    </rPh>
    <rPh sb="1" eb="3">
      <t>サンリン</t>
    </rPh>
    <phoneticPr fontId="4"/>
  </si>
  <si>
    <t>軽二輪</t>
    <rPh sb="0" eb="1">
      <t>ケイ</t>
    </rPh>
    <rPh sb="1" eb="3">
      <t>２リン</t>
    </rPh>
    <phoneticPr fontId="4"/>
  </si>
  <si>
    <t>各年４月１日現在（単位：台）</t>
    <rPh sb="0" eb="2">
      <t>カクネン</t>
    </rPh>
    <rPh sb="3" eb="4">
      <t>ガツ</t>
    </rPh>
    <rPh sb="5" eb="6">
      <t>ヒ</t>
    </rPh>
    <rPh sb="6" eb="8">
      <t>ゲンザイ</t>
    </rPh>
    <rPh sb="12" eb="13">
      <t>ダイ</t>
    </rPh>
    <phoneticPr fontId="4"/>
  </si>
  <si>
    <t>資料：中部運輸局愛知運輸支局</t>
    <rPh sb="0" eb="2">
      <t>シリョウ</t>
    </rPh>
    <rPh sb="3" eb="5">
      <t>チュウブ</t>
    </rPh>
    <rPh sb="5" eb="7">
      <t>ウンユ</t>
    </rPh>
    <rPh sb="7" eb="8">
      <t>キョク</t>
    </rPh>
    <rPh sb="8" eb="10">
      <t>アイチ</t>
    </rPh>
    <rPh sb="10" eb="12">
      <t>ウンユ</t>
    </rPh>
    <rPh sb="12" eb="14">
      <t>シキョク</t>
    </rPh>
    <phoneticPr fontId="4"/>
  </si>
  <si>
    <t>計</t>
    <rPh sb="0" eb="1">
      <t>ケイ</t>
    </rPh>
    <phoneticPr fontId="4"/>
  </si>
  <si>
    <t>大型特殊</t>
    <rPh sb="0" eb="2">
      <t>オオガタ</t>
    </rPh>
    <rPh sb="2" eb="4">
      <t>トクシュ</t>
    </rPh>
    <phoneticPr fontId="4"/>
  </si>
  <si>
    <t>特　種</t>
    <rPh sb="0" eb="1">
      <t>トク</t>
    </rPh>
    <rPh sb="2" eb="3">
      <t>タネ</t>
    </rPh>
    <phoneticPr fontId="4"/>
  </si>
  <si>
    <t>小　型</t>
    <rPh sb="0" eb="1">
      <t>ショウ</t>
    </rPh>
    <rPh sb="2" eb="3">
      <t>カタ</t>
    </rPh>
    <phoneticPr fontId="4"/>
  </si>
  <si>
    <t>普　通</t>
    <rPh sb="0" eb="1">
      <t>ススム</t>
    </rPh>
    <rPh sb="2" eb="3">
      <t>ツウ</t>
    </rPh>
    <phoneticPr fontId="4"/>
  </si>
  <si>
    <t>被牽引</t>
    <rPh sb="0" eb="1">
      <t>ヒ</t>
    </rPh>
    <rPh sb="1" eb="3">
      <t>ケンイン</t>
    </rPh>
    <phoneticPr fontId="4"/>
  </si>
  <si>
    <t>合　　計</t>
    <rPh sb="0" eb="1">
      <t>ア</t>
    </rPh>
    <rPh sb="3" eb="4">
      <t>ケイ</t>
    </rPh>
    <phoneticPr fontId="4"/>
  </si>
  <si>
    <t>特　　殊</t>
    <rPh sb="0" eb="1">
      <t>トク</t>
    </rPh>
    <rPh sb="3" eb="4">
      <t>コト</t>
    </rPh>
    <phoneticPr fontId="4"/>
  </si>
  <si>
    <t>乗　用　車</t>
    <rPh sb="0" eb="1">
      <t>ジョウ</t>
    </rPh>
    <rPh sb="2" eb="3">
      <t>ヨウ</t>
    </rPh>
    <rPh sb="4" eb="5">
      <t>クルマ</t>
    </rPh>
    <phoneticPr fontId="4"/>
  </si>
  <si>
    <t>乗　　合</t>
    <rPh sb="0" eb="1">
      <t>ジョウ</t>
    </rPh>
    <rPh sb="3" eb="4">
      <t>ゴウ</t>
    </rPh>
    <phoneticPr fontId="4"/>
  </si>
  <si>
    <t>貨　　物</t>
    <rPh sb="0" eb="1">
      <t>カ</t>
    </rPh>
    <rPh sb="3" eb="4">
      <t>モノ</t>
    </rPh>
    <phoneticPr fontId="4"/>
  </si>
  <si>
    <t>各年３月３１日現在（単位：台）</t>
    <rPh sb="0" eb="2">
      <t>カクネン</t>
    </rPh>
    <rPh sb="3" eb="4">
      <t>ガツ</t>
    </rPh>
    <rPh sb="6" eb="7">
      <t>ヒ</t>
    </rPh>
    <rPh sb="7" eb="9">
      <t>ゲンザイ</t>
    </rPh>
    <rPh sb="13" eb="14">
      <t>ダイ</t>
    </rPh>
    <phoneticPr fontId="4"/>
  </si>
  <si>
    <t>砥鹿神社、本宮の湯、東三河ふるさと公園、宮路山、つつじまつり、御津山園地、三河臨海緑地日本列島、五社稲荷</t>
    <rPh sb="0" eb="1">
      <t>ト</t>
    </rPh>
    <rPh sb="1" eb="2">
      <t>シカ</t>
    </rPh>
    <rPh sb="2" eb="4">
      <t>ジンジャ</t>
    </rPh>
    <rPh sb="5" eb="7">
      <t>ホングウ</t>
    </rPh>
    <rPh sb="8" eb="9">
      <t>ユ</t>
    </rPh>
    <rPh sb="10" eb="11">
      <t>ヒガシ</t>
    </rPh>
    <rPh sb="11" eb="13">
      <t>ミカワ</t>
    </rPh>
    <rPh sb="17" eb="19">
      <t>コウエン</t>
    </rPh>
    <rPh sb="20" eb="22">
      <t>ミヤジ</t>
    </rPh>
    <rPh sb="22" eb="23">
      <t>ヤマ</t>
    </rPh>
    <rPh sb="31" eb="33">
      <t>ミト</t>
    </rPh>
    <rPh sb="33" eb="34">
      <t>ヤマ</t>
    </rPh>
    <rPh sb="34" eb="36">
      <t>エンチ</t>
    </rPh>
    <rPh sb="37" eb="39">
      <t>ミカワ</t>
    </rPh>
    <rPh sb="39" eb="41">
      <t>リンカイ</t>
    </rPh>
    <rPh sb="41" eb="43">
      <t>リョクチ</t>
    </rPh>
    <rPh sb="43" eb="45">
      <t>ニホン</t>
    </rPh>
    <rPh sb="45" eb="47">
      <t>レットウ</t>
    </rPh>
    <rPh sb="48" eb="50">
      <t>ゴシャ</t>
    </rPh>
    <rPh sb="50" eb="52">
      <t>イナリ</t>
    </rPh>
    <phoneticPr fontId="2"/>
  </si>
  <si>
    <t>豊川稲荷、諏訪の桜トンネル、観音山（財賀寺）、うなごうじ祭、赤塚山公園、豊川市民まつり、ウォーキングセンター、</t>
    <rPh sb="0" eb="2">
      <t>トヨカワ</t>
    </rPh>
    <rPh sb="2" eb="4">
      <t>イナリ</t>
    </rPh>
    <rPh sb="5" eb="7">
      <t>スワ</t>
    </rPh>
    <rPh sb="8" eb="9">
      <t>サクラ</t>
    </rPh>
    <rPh sb="14" eb="16">
      <t>カンノン</t>
    </rPh>
    <rPh sb="16" eb="17">
      <t>ヤマ</t>
    </rPh>
    <rPh sb="18" eb="19">
      <t>ザイ</t>
    </rPh>
    <rPh sb="19" eb="20">
      <t>ガ</t>
    </rPh>
    <rPh sb="20" eb="21">
      <t>テラ</t>
    </rPh>
    <rPh sb="28" eb="29">
      <t>マツ</t>
    </rPh>
    <rPh sb="30" eb="32">
      <t>アカツカ</t>
    </rPh>
    <rPh sb="32" eb="33">
      <t>ヤマ</t>
    </rPh>
    <rPh sb="33" eb="35">
      <t>コウエン</t>
    </rPh>
    <rPh sb="36" eb="40">
      <t>トヨカワシミン</t>
    </rPh>
    <phoneticPr fontId="2"/>
  </si>
  <si>
    <t>平成３０年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</si>
  <si>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</si>
  <si>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</si>
  <si>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乗車人員</t>
    <rPh sb="0" eb="2">
      <t>ジョウシャ</t>
    </rPh>
    <rPh sb="2" eb="4">
      <t>ジンイン</t>
    </rPh>
    <phoneticPr fontId="4"/>
  </si>
  <si>
    <t>１日平均</t>
    <rPh sb="1" eb="2">
      <t>ニチ</t>
    </rPh>
    <rPh sb="2" eb="4">
      <t>ヘイキン</t>
    </rPh>
    <phoneticPr fontId="4"/>
  </si>
  <si>
    <t>（単位：人）</t>
    <rPh sb="1" eb="3">
      <t>タンイ</t>
    </rPh>
    <rPh sb="4" eb="5">
      <t>ヒト</t>
    </rPh>
    <phoneticPr fontId="4"/>
  </si>
  <si>
    <t>資料：名古屋鉄道株式会社</t>
    <rPh sb="0" eb="2">
      <t>シリョウ</t>
    </rPh>
    <rPh sb="3" eb="6">
      <t>ナゴヤ</t>
    </rPh>
    <rPh sb="6" eb="8">
      <t>テツドウ</t>
    </rPh>
    <rPh sb="8" eb="10">
      <t>カブシキ</t>
    </rPh>
    <rPh sb="10" eb="12">
      <t>カイシャ</t>
    </rPh>
    <phoneticPr fontId="4"/>
  </si>
  <si>
    <t>豊川稲荷駅</t>
    <rPh sb="0" eb="2">
      <t>トヨカワ</t>
    </rPh>
    <rPh sb="2" eb="4">
      <t>イナリ</t>
    </rPh>
    <rPh sb="4" eb="5">
      <t>エキ</t>
    </rPh>
    <phoneticPr fontId="4"/>
  </si>
  <si>
    <t>稲荷口駅</t>
    <rPh sb="0" eb="2">
      <t>イナリ</t>
    </rPh>
    <rPh sb="2" eb="3">
      <t>グチ</t>
    </rPh>
    <rPh sb="3" eb="4">
      <t>エキ</t>
    </rPh>
    <phoneticPr fontId="4"/>
  </si>
  <si>
    <t>諏訪町駅</t>
    <rPh sb="0" eb="2">
      <t>スワ</t>
    </rPh>
    <rPh sb="2" eb="3">
      <t>マチ</t>
    </rPh>
    <rPh sb="3" eb="4">
      <t>エキ</t>
    </rPh>
    <phoneticPr fontId="4"/>
  </si>
  <si>
    <t>八幡駅</t>
    <rPh sb="0" eb="2">
      <t>ヤワタ</t>
    </rPh>
    <rPh sb="2" eb="3">
      <t>エキ</t>
    </rPh>
    <phoneticPr fontId="4"/>
  </si>
  <si>
    <t>名電長沢駅</t>
    <rPh sb="0" eb="2">
      <t>メイデン</t>
    </rPh>
    <rPh sb="2" eb="4">
      <t>ナガサワ</t>
    </rPh>
    <rPh sb="4" eb="5">
      <t>エキ</t>
    </rPh>
    <phoneticPr fontId="4"/>
  </si>
  <si>
    <t>名電赤坂駅</t>
    <rPh sb="0" eb="2">
      <t>メイデン</t>
    </rPh>
    <rPh sb="2" eb="4">
      <t>アカサカ</t>
    </rPh>
    <rPh sb="4" eb="5">
      <t>エキ</t>
    </rPh>
    <phoneticPr fontId="4"/>
  </si>
  <si>
    <t>御油駅</t>
    <rPh sb="0" eb="3">
      <t>ゴユエキ</t>
    </rPh>
    <phoneticPr fontId="4"/>
  </si>
  <si>
    <t>小田渕駅</t>
    <rPh sb="0" eb="3">
      <t>オダブチ</t>
    </rPh>
    <rPh sb="3" eb="4">
      <t>エキ</t>
    </rPh>
    <phoneticPr fontId="4"/>
  </si>
  <si>
    <t>伊奈駅</t>
    <rPh sb="0" eb="2">
      <t>イナ</t>
    </rPh>
    <rPh sb="2" eb="3">
      <t>エキ</t>
    </rPh>
    <phoneticPr fontId="4"/>
  </si>
  <si>
    <t>国府駅</t>
    <rPh sb="0" eb="2">
      <t>コクフ</t>
    </rPh>
    <rPh sb="2" eb="3">
      <t>エキ</t>
    </rPh>
    <phoneticPr fontId="4"/>
  </si>
  <si>
    <t>原動機付
自転車二種（乙）</t>
    <rPh sb="0" eb="3">
      <t>ゲンドウキ</t>
    </rPh>
    <rPh sb="3" eb="4">
      <t>ツキ</t>
    </rPh>
    <rPh sb="5" eb="8">
      <t>ジテンシャ</t>
    </rPh>
    <rPh sb="8" eb="9">
      <t>２</t>
    </rPh>
    <rPh sb="9" eb="10">
      <t>シュ</t>
    </rPh>
    <rPh sb="11" eb="12">
      <t>オツ</t>
    </rPh>
    <phoneticPr fontId="4"/>
  </si>
  <si>
    <t>軽四輪乗用
（自家用）</t>
    <rPh sb="0" eb="1">
      <t>ケイ</t>
    </rPh>
    <rPh sb="1" eb="3">
      <t>ヨンリン</t>
    </rPh>
    <rPh sb="3" eb="5">
      <t>ジョウヨウ</t>
    </rPh>
    <rPh sb="7" eb="9">
      <t>ジカ</t>
    </rPh>
    <rPh sb="9" eb="10">
      <t>ヨウ</t>
    </rPh>
    <phoneticPr fontId="4"/>
  </si>
  <si>
    <t>軽四輪貨物
（営業用）</t>
    <rPh sb="0" eb="1">
      <t>ケイ</t>
    </rPh>
    <rPh sb="1" eb="3">
      <t>ヨンリン</t>
    </rPh>
    <rPh sb="3" eb="5">
      <t>カモツ</t>
    </rPh>
    <rPh sb="7" eb="9">
      <t>エイギョウ</t>
    </rPh>
    <rPh sb="9" eb="10">
      <t>ヨウ</t>
    </rPh>
    <phoneticPr fontId="4"/>
  </si>
  <si>
    <t>軽四輪貨物
（自家用）</t>
    <rPh sb="0" eb="1">
      <t>ケイ</t>
    </rPh>
    <rPh sb="1" eb="3">
      <t>ヨンリン</t>
    </rPh>
    <rPh sb="3" eb="5">
      <t>カモツ</t>
    </rPh>
    <rPh sb="7" eb="9">
      <t>ジカ</t>
    </rPh>
    <rPh sb="9" eb="10">
      <t>ヨウ</t>
    </rPh>
    <phoneticPr fontId="4"/>
  </si>
  <si>
    <t>小型特殊
（その他）</t>
    <rPh sb="0" eb="2">
      <t>コガタ</t>
    </rPh>
    <rPh sb="2" eb="4">
      <t>トクシュ</t>
    </rPh>
    <rPh sb="8" eb="9">
      <t>タ</t>
    </rPh>
    <phoneticPr fontId="4"/>
  </si>
  <si>
    <t>二輪の
小型自動車</t>
    <rPh sb="0" eb="2">
      <t>ニリン</t>
    </rPh>
    <rPh sb="4" eb="6">
      <t>コガタ</t>
    </rPh>
    <rPh sb="6" eb="9">
      <t>ジドウシャ</t>
    </rPh>
    <phoneticPr fontId="4"/>
  </si>
  <si>
    <t>平成３０年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</si>
  <si>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</si>
  <si>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4">
      <t>ガンネン</t>
    </rPh>
    <phoneticPr fontId="4"/>
  </si>
  <si>
    <t>令和２年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</si>
  <si>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4"/>
  </si>
  <si>
    <t>令和元年</t>
    <rPh sb="0" eb="2">
      <t>レイワ</t>
    </rPh>
    <rPh sb="2" eb="4">
      <t>ガンネン</t>
    </rPh>
    <phoneticPr fontId="10"/>
  </si>
  <si>
    <t>小坂井駅</t>
  </si>
  <si>
    <t>牛久保駅</t>
  </si>
  <si>
    <t>豊川駅</t>
  </si>
  <si>
    <t>三河一宮駅</t>
  </si>
  <si>
    <t>長山駅</t>
  </si>
  <si>
    <t>江島駅</t>
  </si>
  <si>
    <t>東上駅</t>
  </si>
  <si>
    <t>西小坂井駅</t>
  </si>
  <si>
    <t>愛知御津駅</t>
  </si>
  <si>
    <t>新　　　城</t>
    <rPh sb="0" eb="1">
      <t>シン</t>
    </rPh>
    <rPh sb="4" eb="5">
      <t>シロ</t>
    </rPh>
    <phoneticPr fontId="4"/>
  </si>
  <si>
    <t>平成２９年度</t>
    <rPh sb="0" eb="2">
      <t>ヘイセイ</t>
    </rPh>
    <rPh sb="4" eb="5">
      <t>ネン</t>
    </rPh>
    <rPh sb="5" eb="6">
      <t>ド</t>
    </rPh>
    <phoneticPr fontId="4"/>
  </si>
  <si>
    <t>平成３０年度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</si>
  <si>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</si>
  <si>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令和２年度</t>
    <rPh sb="0" eb="2">
      <t>レイワ</t>
    </rPh>
    <rPh sb="3" eb="4">
      <t>ネン</t>
    </rPh>
    <rPh sb="4" eb="5">
      <t>ド</t>
    </rPh>
    <phoneticPr fontId="4"/>
  </si>
  <si>
    <t>　高速道路インターチェンジ出入交通量</t>
    <rPh sb="1" eb="3">
      <t>コウソク</t>
    </rPh>
    <rPh sb="3" eb="5">
      <t>ドウロ</t>
    </rPh>
    <rPh sb="13" eb="14">
      <t>デ</t>
    </rPh>
    <rPh sb="14" eb="15">
      <t>イ</t>
    </rPh>
    <rPh sb="15" eb="17">
      <t>コウツウ</t>
    </rPh>
    <rPh sb="17" eb="18">
      <t>リョウ</t>
    </rPh>
    <phoneticPr fontId="4"/>
  </si>
  <si>
    <t>平成２８年</t>
    <rPh sb="0" eb="2">
      <t>ヘイセイ</t>
    </rPh>
    <rPh sb="4" eb="5">
      <t>ネン</t>
    </rPh>
    <phoneticPr fontId="10"/>
  </si>
  <si>
    <t>平成２９年</t>
    <rPh sb="0" eb="2">
      <t>ヘイセイ</t>
    </rPh>
    <rPh sb="4" eb="5">
      <t>ネン</t>
    </rPh>
    <phoneticPr fontId="10"/>
  </si>
  <si>
    <t>平成３０年</t>
    <rPh sb="0" eb="2">
      <t>ヘイセイ</t>
    </rPh>
    <rPh sb="4" eb="5">
      <t>ネン</t>
    </rPh>
    <phoneticPr fontId="10"/>
  </si>
  <si>
    <t>令和２年</t>
    <rPh sb="0" eb="2">
      <t>レイワ</t>
    </rPh>
    <rPh sb="3" eb="4">
      <t>ネン</t>
    </rPh>
    <phoneticPr fontId="10"/>
  </si>
  <si>
    <t>平成２８年度</t>
    <rPh sb="0" eb="2">
      <t>ヘイセイ</t>
    </rPh>
    <rPh sb="4" eb="5">
      <t>ネン</t>
    </rPh>
    <rPh sb="5" eb="6">
      <t>ド</t>
    </rPh>
    <phoneticPr fontId="4"/>
  </si>
  <si>
    <t>　豊川市観光入込客数</t>
    <rPh sb="1" eb="4">
      <t>トヨカワシ</t>
    </rPh>
    <rPh sb="4" eb="6">
      <t>カンコウ</t>
    </rPh>
    <rPh sb="6" eb="7">
      <t>イ</t>
    </rPh>
    <rPh sb="7" eb="8">
      <t>コミ</t>
    </rPh>
    <rPh sb="8" eb="9">
      <t>キャク</t>
    </rPh>
    <rPh sb="9" eb="10">
      <t>カズ</t>
    </rPh>
    <phoneticPr fontId="2"/>
  </si>
  <si>
    <t>小型特殊
（農耕
作業用）</t>
    <rPh sb="0" eb="2">
      <t>コガタ</t>
    </rPh>
    <rPh sb="2" eb="4">
      <t>トクシュ</t>
    </rPh>
    <rPh sb="6" eb="8">
      <t>ノウコウ</t>
    </rPh>
    <rPh sb="9" eb="11">
      <t>サギョウ</t>
    </rPh>
    <rPh sb="11" eb="12">
      <t>ヨウ</t>
    </rPh>
    <phoneticPr fontId="4"/>
  </si>
  <si>
    <t>軽四輪乗用
（営業用）</t>
    <rPh sb="0" eb="1">
      <t>ケイ</t>
    </rPh>
    <rPh sb="1" eb="3">
      <t>ヨンリン</t>
    </rPh>
    <rPh sb="3" eb="5">
      <t>ジョウヨウ</t>
    </rPh>
    <rPh sb="7" eb="9">
      <t>エイギョウ</t>
    </rPh>
    <rPh sb="9" eb="10">
      <t>ヨウ</t>
    </rPh>
    <phoneticPr fontId="4"/>
  </si>
  <si>
    <t>原動機付
自転車二種（甲）</t>
    <rPh sb="0" eb="3">
      <t>ゲンドウキ</t>
    </rPh>
    <rPh sb="3" eb="4">
      <t>ツキ</t>
    </rPh>
    <rPh sb="5" eb="8">
      <t>ジテンシャ</t>
    </rPh>
    <rPh sb="8" eb="9">
      <t>２</t>
    </rPh>
    <rPh sb="9" eb="10">
      <t>シュ</t>
    </rPh>
    <rPh sb="11" eb="12">
      <t>コウ</t>
    </rPh>
    <phoneticPr fontId="4"/>
  </si>
  <si>
    <t>原動機付
自転車一種</t>
    <rPh sb="0" eb="3">
      <t>ゲンドウキ</t>
    </rPh>
    <rPh sb="3" eb="4">
      <t>ツキ</t>
    </rPh>
    <rPh sb="5" eb="8">
      <t>ジテンシャ</t>
    </rPh>
    <rPh sb="8" eb="9">
      <t>１</t>
    </rPh>
    <rPh sb="9" eb="10">
      <t>シュ</t>
    </rPh>
    <phoneticPr fontId="4"/>
  </si>
  <si>
    <t>　２．駅別旅客輸送状況（ＪＲ）</t>
    <rPh sb="3" eb="4">
      <t>エキ</t>
    </rPh>
    <rPh sb="4" eb="5">
      <t>ベツ</t>
    </rPh>
    <rPh sb="5" eb="7">
      <t>リョキャク</t>
    </rPh>
    <rPh sb="7" eb="9">
      <t>ユソウ</t>
    </rPh>
    <rPh sb="9" eb="11">
      <t>ジョウキョウ</t>
    </rPh>
    <phoneticPr fontId="4"/>
  </si>
  <si>
    <t>　１．駅別旅客輸送状況（名鉄）</t>
    <rPh sb="3" eb="4">
      <t>エキ</t>
    </rPh>
    <rPh sb="4" eb="5">
      <t>ベツ</t>
    </rPh>
    <rPh sb="5" eb="7">
      <t>リョキャク</t>
    </rPh>
    <rPh sb="7" eb="9">
      <t>ユソウ</t>
    </rPh>
    <rPh sb="9" eb="11">
      <t>ジョウキョウ</t>
    </rPh>
    <rPh sb="12" eb="14">
      <t>メイテツ</t>
    </rPh>
    <phoneticPr fontId="4"/>
  </si>
  <si>
    <t>料　　金　　所　　名</t>
    <rPh sb="0" eb="1">
      <t>リョウ</t>
    </rPh>
    <rPh sb="3" eb="4">
      <t>カネ</t>
    </rPh>
    <rPh sb="6" eb="7">
      <t>ジョ</t>
    </rPh>
    <rPh sb="9" eb="10">
      <t>メイ</t>
    </rPh>
    <phoneticPr fontId="2"/>
  </si>
  <si>
    <t>（単位：台）</t>
    <rPh sb="4" eb="5">
      <t>ダイ</t>
    </rPh>
    <phoneticPr fontId="2"/>
  </si>
  <si>
    <t>入台数</t>
    <rPh sb="0" eb="1">
      <t>ニュウ</t>
    </rPh>
    <rPh sb="1" eb="3">
      <t>ダイスウ</t>
    </rPh>
    <phoneticPr fontId="4"/>
  </si>
  <si>
    <t>出台数</t>
    <rPh sb="0" eb="1">
      <t>デ</t>
    </rPh>
    <rPh sb="1" eb="3">
      <t>ダイスウ</t>
    </rPh>
    <phoneticPr fontId="4"/>
  </si>
  <si>
    <t>観　光　客　数</t>
    <rPh sb="0" eb="1">
      <t>カン</t>
    </rPh>
    <rPh sb="2" eb="3">
      <t>ヒカリ</t>
    </rPh>
    <rPh sb="4" eb="5">
      <t>キャク</t>
    </rPh>
    <rPh sb="6" eb="7">
      <t>スウ</t>
    </rPh>
    <phoneticPr fontId="2"/>
  </si>
  <si>
    <t>事業所数</t>
    <rPh sb="0" eb="3">
      <t>ジギョウショ</t>
    </rPh>
    <rPh sb="3" eb="4">
      <t>スウ</t>
    </rPh>
    <phoneticPr fontId="4"/>
  </si>
  <si>
    <t>乗車人数</t>
    <rPh sb="0" eb="2">
      <t>ジョウシャ</t>
    </rPh>
    <rPh sb="2" eb="4">
      <t>ニンズウ</t>
    </rPh>
    <phoneticPr fontId="4"/>
  </si>
  <si>
    <t>旅客運送収入</t>
    <rPh sb="0" eb="2">
      <t>リョキャク</t>
    </rPh>
    <rPh sb="2" eb="4">
      <t>ウンソウ</t>
    </rPh>
    <rPh sb="4" eb="6">
      <t>シュウニュウ</t>
    </rPh>
    <phoneticPr fontId="4"/>
  </si>
  <si>
    <t>平成３０年度</t>
    <rPh sb="0" eb="2">
      <t>ヘイセイ</t>
    </rPh>
    <rPh sb="4" eb="6">
      <t>ネンド</t>
    </rPh>
    <phoneticPr fontId="4"/>
  </si>
  <si>
    <t>令和２年度</t>
    <rPh sb="0" eb="2">
      <t>レイワ</t>
    </rPh>
    <rPh sb="3" eb="5">
      <t>ネンド</t>
    </rPh>
    <phoneticPr fontId="4"/>
  </si>
  <si>
    <t>令和２年　　４月</t>
    <rPh sb="0" eb="2">
      <t>レイワ</t>
    </rPh>
    <rPh sb="3" eb="4">
      <t>ネン</t>
    </rPh>
    <rPh sb="7" eb="8">
      <t>ガツ</t>
    </rPh>
    <phoneticPr fontId="4"/>
  </si>
  <si>
    <t>令和２年　　５月</t>
    <rPh sb="0" eb="2">
      <t>レイワ</t>
    </rPh>
    <rPh sb="3" eb="4">
      <t>ネン</t>
    </rPh>
    <rPh sb="7" eb="8">
      <t>ガツ</t>
    </rPh>
    <phoneticPr fontId="4"/>
  </si>
  <si>
    <t>令和２年　　６月</t>
    <rPh sb="0" eb="2">
      <t>レイワ</t>
    </rPh>
    <rPh sb="3" eb="4">
      <t>ネン</t>
    </rPh>
    <rPh sb="7" eb="8">
      <t>ガツ</t>
    </rPh>
    <phoneticPr fontId="4"/>
  </si>
  <si>
    <t>令和２年　　７月</t>
    <rPh sb="0" eb="2">
      <t>レイワ</t>
    </rPh>
    <rPh sb="3" eb="4">
      <t>ネン</t>
    </rPh>
    <rPh sb="7" eb="8">
      <t>ガツ</t>
    </rPh>
    <phoneticPr fontId="4"/>
  </si>
  <si>
    <t>令和２年　　８月</t>
    <rPh sb="0" eb="2">
      <t>レイワ</t>
    </rPh>
    <rPh sb="3" eb="4">
      <t>ネン</t>
    </rPh>
    <rPh sb="7" eb="8">
      <t>ガツ</t>
    </rPh>
    <phoneticPr fontId="4"/>
  </si>
  <si>
    <t>令和２年　　９月</t>
    <rPh sb="0" eb="2">
      <t>レイワ</t>
    </rPh>
    <rPh sb="3" eb="4">
      <t>ネン</t>
    </rPh>
    <rPh sb="7" eb="8">
      <t>ガツ</t>
    </rPh>
    <phoneticPr fontId="4"/>
  </si>
  <si>
    <t>令和２年　　１０月</t>
    <rPh sb="0" eb="2">
      <t>レイワ</t>
    </rPh>
    <rPh sb="3" eb="4">
      <t>ネン</t>
    </rPh>
    <rPh sb="8" eb="9">
      <t>ガツ</t>
    </rPh>
    <phoneticPr fontId="4"/>
  </si>
  <si>
    <t>令和２年　　１１月</t>
    <rPh sb="0" eb="2">
      <t>レイワ</t>
    </rPh>
    <rPh sb="3" eb="4">
      <t>ネン</t>
    </rPh>
    <rPh sb="8" eb="9">
      <t>ガツ</t>
    </rPh>
    <phoneticPr fontId="4"/>
  </si>
  <si>
    <t>令和２年　　１２月</t>
    <rPh sb="0" eb="2">
      <t>レイワ</t>
    </rPh>
    <rPh sb="3" eb="4">
      <t>ネン</t>
    </rPh>
    <rPh sb="8" eb="9">
      <t>ガツ</t>
    </rPh>
    <phoneticPr fontId="4"/>
  </si>
  <si>
    <t>令和３年　　１月</t>
    <rPh sb="0" eb="2">
      <t>レイワ</t>
    </rPh>
    <rPh sb="3" eb="4">
      <t>ネン</t>
    </rPh>
    <rPh sb="7" eb="8">
      <t>ガツ</t>
    </rPh>
    <phoneticPr fontId="4"/>
  </si>
  <si>
    <t>令和３年　　２月</t>
    <rPh sb="0" eb="2">
      <t>レイワ</t>
    </rPh>
    <rPh sb="3" eb="4">
      <t>ネン</t>
    </rPh>
    <rPh sb="7" eb="8">
      <t>ガツ</t>
    </rPh>
    <phoneticPr fontId="4"/>
  </si>
  <si>
    <t>令和３年　　３月</t>
    <rPh sb="0" eb="2">
      <t>レイワ</t>
    </rPh>
    <rPh sb="3" eb="4">
      <t>ネン</t>
    </rPh>
    <rPh sb="7" eb="8">
      <t>ガツ</t>
    </rPh>
    <phoneticPr fontId="4"/>
  </si>
  <si>
    <t>年　度　・　月</t>
    <rPh sb="0" eb="1">
      <t>ネン</t>
    </rPh>
    <rPh sb="2" eb="3">
      <t>ド</t>
    </rPh>
    <rPh sb="6" eb="7">
      <t>ツキ</t>
    </rPh>
    <phoneticPr fontId="4"/>
  </si>
  <si>
    <t>　市内タクシー運輸状況</t>
    <rPh sb="1" eb="3">
      <t>シナイ</t>
    </rPh>
    <rPh sb="7" eb="9">
      <t>ウンユ</t>
    </rPh>
    <rPh sb="9" eb="11">
      <t>ジョウキョウ</t>
    </rPh>
    <phoneticPr fontId="4"/>
  </si>
  <si>
    <t>実車走行
キロ数</t>
    <rPh sb="0" eb="2">
      <t>ジッシャ</t>
    </rPh>
    <rPh sb="2" eb="4">
      <t>ソウコウ</t>
    </rPh>
    <rPh sb="7" eb="8">
      <t>スウ</t>
    </rPh>
    <phoneticPr fontId="4"/>
  </si>
  <si>
    <t>走行
距離</t>
    <rPh sb="0" eb="2">
      <t>ソウコウ</t>
    </rPh>
    <rPh sb="3" eb="5">
      <t>キョリ</t>
    </rPh>
    <phoneticPr fontId="4"/>
  </si>
  <si>
    <t>本数</t>
    <rPh sb="0" eb="2">
      <t>ホンスウ</t>
    </rPh>
    <phoneticPr fontId="4"/>
  </si>
  <si>
    <t>乗車
人数</t>
    <rPh sb="0" eb="2">
      <t>ジョウシャ</t>
    </rPh>
    <rPh sb="3" eb="5">
      <t>ニンズウ</t>
    </rPh>
    <phoneticPr fontId="4"/>
  </si>
  <si>
    <t>基幹路線</t>
    <rPh sb="0" eb="2">
      <t>キカン</t>
    </rPh>
    <rPh sb="2" eb="4">
      <t>ロセン</t>
    </rPh>
    <phoneticPr fontId="4"/>
  </si>
  <si>
    <t>豊川国府線</t>
    <rPh sb="0" eb="2">
      <t>トヨカワ</t>
    </rPh>
    <rPh sb="2" eb="4">
      <t>コクフ</t>
    </rPh>
    <rPh sb="4" eb="5">
      <t>セン</t>
    </rPh>
    <phoneticPr fontId="4"/>
  </si>
  <si>
    <t>千両三上線</t>
    <rPh sb="0" eb="2">
      <t>チギリ</t>
    </rPh>
    <rPh sb="2" eb="4">
      <t>ミカミ</t>
    </rPh>
    <rPh sb="4" eb="5">
      <t>セン</t>
    </rPh>
    <phoneticPr fontId="4"/>
  </si>
  <si>
    <t>ゆうあいの里小坂井線</t>
    <rPh sb="5" eb="6">
      <t>サト</t>
    </rPh>
    <rPh sb="6" eb="9">
      <t>コザカイ</t>
    </rPh>
    <rPh sb="9" eb="10">
      <t>セン</t>
    </rPh>
    <phoneticPr fontId="4"/>
  </si>
  <si>
    <t>一宮線</t>
    <rPh sb="0" eb="2">
      <t>イチノミヤ</t>
    </rPh>
    <rPh sb="2" eb="3">
      <t>セン</t>
    </rPh>
    <phoneticPr fontId="4"/>
  </si>
  <si>
    <t>音羽線</t>
    <rPh sb="0" eb="2">
      <t>オトワ</t>
    </rPh>
    <rPh sb="2" eb="3">
      <t>セン</t>
    </rPh>
    <phoneticPr fontId="4"/>
  </si>
  <si>
    <t>御津線</t>
    <rPh sb="0" eb="2">
      <t>ミト</t>
    </rPh>
    <rPh sb="2" eb="3">
      <t>セン</t>
    </rPh>
    <phoneticPr fontId="4"/>
  </si>
  <si>
    <t>地域路線</t>
    <rPh sb="0" eb="2">
      <t>チイキ</t>
    </rPh>
    <rPh sb="2" eb="4">
      <t>ロセン</t>
    </rPh>
    <phoneticPr fontId="4"/>
  </si>
  <si>
    <t>音羽地区地域路線
≪つつじバス≫</t>
    <rPh sb="0" eb="2">
      <t>オトワ</t>
    </rPh>
    <rPh sb="2" eb="4">
      <t>チク</t>
    </rPh>
    <rPh sb="4" eb="6">
      <t>チイキ</t>
    </rPh>
    <rPh sb="6" eb="8">
      <t>ロセン</t>
    </rPh>
    <phoneticPr fontId="4"/>
  </si>
  <si>
    <t>御津地区地域路線
≪ハートフル号≫</t>
    <rPh sb="0" eb="2">
      <t>ミト</t>
    </rPh>
    <rPh sb="2" eb="4">
      <t>チク</t>
    </rPh>
    <rPh sb="4" eb="6">
      <t>チイキ</t>
    </rPh>
    <rPh sb="6" eb="8">
      <t>ロセン</t>
    </rPh>
    <rPh sb="15" eb="16">
      <t>ゴウ</t>
    </rPh>
    <phoneticPr fontId="4"/>
  </si>
  <si>
    <t>一宮地区地域路線
≪本宮線のんほい号≫</t>
    <rPh sb="0" eb="2">
      <t>イチノミヤ</t>
    </rPh>
    <rPh sb="2" eb="4">
      <t>チク</t>
    </rPh>
    <rPh sb="4" eb="6">
      <t>チイキ</t>
    </rPh>
    <rPh sb="6" eb="8">
      <t>ロセン</t>
    </rPh>
    <rPh sb="10" eb="12">
      <t>ホングウ</t>
    </rPh>
    <rPh sb="12" eb="13">
      <t>セン</t>
    </rPh>
    <rPh sb="17" eb="18">
      <t>ゴウ</t>
    </rPh>
    <phoneticPr fontId="4"/>
  </si>
  <si>
    <t>御油地区地域路線
≪ごゆりんバス≫</t>
    <rPh sb="0" eb="2">
      <t>ゴユ</t>
    </rPh>
    <rPh sb="2" eb="4">
      <t>チク</t>
    </rPh>
    <rPh sb="4" eb="6">
      <t>チイキ</t>
    </rPh>
    <rPh sb="6" eb="8">
      <t>ロセン</t>
    </rPh>
    <phoneticPr fontId="4"/>
  </si>
  <si>
    <t>資料：人権交通防犯課</t>
    <rPh sb="0" eb="2">
      <t>シリョウ</t>
    </rPh>
    <rPh sb="3" eb="5">
      <t>ジンケン</t>
    </rPh>
    <rPh sb="5" eb="7">
      <t>コウツウ</t>
    </rPh>
    <rPh sb="7" eb="9">
      <t>ボウハン</t>
    </rPh>
    <rPh sb="9" eb="10">
      <t>カ</t>
    </rPh>
    <phoneticPr fontId="4"/>
  </si>
  <si>
    <t>年　間（１～１２月）</t>
    <rPh sb="0" eb="1">
      <t>ネン</t>
    </rPh>
    <rPh sb="2" eb="3">
      <t>カン</t>
    </rPh>
    <rPh sb="8" eb="9">
      <t>ガツ</t>
    </rPh>
    <phoneticPr fontId="2"/>
  </si>
  <si>
    <t>駅　　名</t>
    <rPh sb="0" eb="1">
      <t>エキ</t>
    </rPh>
    <rPh sb="3" eb="4">
      <t>メイ</t>
    </rPh>
    <phoneticPr fontId="4"/>
  </si>
  <si>
    <t>路　　線　　名</t>
    <rPh sb="0" eb="1">
      <t>ミチ</t>
    </rPh>
    <rPh sb="3" eb="4">
      <t>セン</t>
    </rPh>
    <rPh sb="6" eb="7">
      <t>メイ</t>
    </rPh>
    <phoneticPr fontId="4"/>
  </si>
  <si>
    <t>年　度</t>
    <rPh sb="0" eb="1">
      <t>ネン</t>
    </rPh>
    <rPh sb="2" eb="3">
      <t>ド</t>
    </rPh>
    <phoneticPr fontId="4"/>
  </si>
  <si>
    <t>車　種　別　自　動　車　数</t>
    <phoneticPr fontId="2"/>
  </si>
  <si>
    <t>　</t>
    <phoneticPr fontId="4"/>
  </si>
  <si>
    <t>資料：市民税課</t>
    <rPh sb="0" eb="2">
      <t>シリョウ</t>
    </rPh>
    <rPh sb="3" eb="5">
      <t>シミン</t>
    </rPh>
    <rPh sb="5" eb="6">
      <t>ゼイ</t>
    </rPh>
    <rPh sb="6" eb="7">
      <t>カ</t>
    </rPh>
    <phoneticPr fontId="4"/>
  </si>
  <si>
    <t>資料：東海旅客鉄道株式会社</t>
    <phoneticPr fontId="2"/>
  </si>
  <si>
    <t>豊川市コミュニティバス　路線別運輸状況</t>
    <rPh sb="0" eb="3">
      <t>トヨカワシ</t>
    </rPh>
    <rPh sb="12" eb="14">
      <t>ロセン</t>
    </rPh>
    <rPh sb="14" eb="15">
      <t>ベツ</t>
    </rPh>
    <rPh sb="15" eb="17">
      <t>ウンユ</t>
    </rPh>
    <rPh sb="17" eb="19">
      <t>ジョウキョウ</t>
    </rPh>
    <phoneticPr fontId="4"/>
  </si>
  <si>
    <t>（事業所）</t>
    <rPh sb="1" eb="4">
      <t>ジギョウショ</t>
    </rPh>
    <phoneticPr fontId="2"/>
  </si>
  <si>
    <t>（台）</t>
    <rPh sb="1" eb="2">
      <t>ダイ</t>
    </rPh>
    <phoneticPr fontId="2"/>
  </si>
  <si>
    <t>（人）</t>
    <rPh sb="1" eb="2">
      <t>ニン</t>
    </rPh>
    <phoneticPr fontId="2"/>
  </si>
  <si>
    <t>（km）</t>
    <phoneticPr fontId="2"/>
  </si>
  <si>
    <t>（円）</t>
    <rPh sb="1" eb="2">
      <t>エン</t>
    </rPh>
    <phoneticPr fontId="2"/>
  </si>
  <si>
    <t>自動車数
（中型）</t>
    <rPh sb="0" eb="3">
      <t>ジドウシャ</t>
    </rPh>
    <rPh sb="3" eb="4">
      <t>スウ</t>
    </rPh>
    <phoneticPr fontId="4"/>
  </si>
  <si>
    <t>（単位：km、本、人）</t>
    <rPh sb="1" eb="3">
      <t>タンイ</t>
    </rPh>
    <rPh sb="7" eb="8">
      <t>ホン</t>
    </rPh>
    <rPh sb="9" eb="10">
      <t>ニン</t>
    </rPh>
    <phoneticPr fontId="2"/>
  </si>
  <si>
    <t>軽　自　動　車　等　登　録　台　数</t>
    <rPh sb="8" eb="9">
      <t>トウ</t>
    </rPh>
    <phoneticPr fontId="2"/>
  </si>
  <si>
    <t>（単位：人）</t>
    <rPh sb="1" eb="3">
      <t>タンイ</t>
    </rPh>
    <rPh sb="4" eb="5">
      <t>ニン</t>
    </rPh>
    <phoneticPr fontId="2"/>
  </si>
  <si>
    <t>＜主な観光地点＞</t>
    <rPh sb="1" eb="2">
      <t>オモ</t>
    </rPh>
    <rPh sb="3" eb="5">
      <t>カンコウ</t>
    </rPh>
    <rPh sb="5" eb="7">
      <t>チテン</t>
    </rPh>
    <phoneticPr fontId="2"/>
  </si>
  <si>
    <t>こざかい葵まつり、菟足神社風まつり、いなりんピック、豊川海軍工廠平和公園、東海道（御油宿、赤坂宿）など</t>
    <rPh sb="4" eb="5">
      <t>アオイ</t>
    </rPh>
    <rPh sb="9" eb="10">
      <t>ウ</t>
    </rPh>
    <rPh sb="10" eb="11">
      <t>アシ</t>
    </rPh>
    <rPh sb="11" eb="13">
      <t>ジンジャ</t>
    </rPh>
    <rPh sb="13" eb="14">
      <t>カゼ</t>
    </rPh>
    <rPh sb="26" eb="28">
      <t>トヨカワ</t>
    </rPh>
    <rPh sb="28" eb="30">
      <t>カイグン</t>
    </rPh>
    <rPh sb="30" eb="32">
      <t>コウショウ</t>
    </rPh>
    <rPh sb="32" eb="34">
      <t>ヘイワ</t>
    </rPh>
    <rPh sb="34" eb="36">
      <t>コウエン</t>
    </rPh>
    <rPh sb="37" eb="40">
      <t>トウカイドウ</t>
    </rPh>
    <rPh sb="41" eb="44">
      <t>ゴユシュク</t>
    </rPh>
    <rPh sb="45" eb="48">
      <t>アカサカシュク</t>
    </rPh>
    <phoneticPr fontId="2"/>
  </si>
  <si>
    <t>資料：中日本高速道路株式会社</t>
    <rPh sb="0" eb="2">
      <t>シリョウ</t>
    </rPh>
    <rPh sb="3" eb="4">
      <t>トヨナカ</t>
    </rPh>
    <rPh sb="4" eb="6">
      <t>ニホン</t>
    </rPh>
    <rPh sb="6" eb="8">
      <t>コウソク</t>
    </rPh>
    <rPh sb="8" eb="10">
      <t>ドウロ</t>
    </rPh>
    <rPh sb="10" eb="14">
      <t>カブシキガイシャ</t>
    </rPh>
    <phoneticPr fontId="4"/>
  </si>
  <si>
    <t>資料：愛知県レクリェーション利用者統計</t>
    <rPh sb="0" eb="2">
      <t>シリョウ</t>
    </rPh>
    <rPh sb="3" eb="6">
      <t>アイチケン</t>
    </rPh>
    <rPh sb="14" eb="16">
      <t>リヨウ</t>
    </rPh>
    <rPh sb="16" eb="17">
      <t>シャ</t>
    </rPh>
    <rPh sb="17" eb="19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</si>
</sst>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 ;[Red]\-#,##0\ "/>
    <numFmt numFmtId="178" formatCode="#,##0_);[Red]\(#,##0\)"/>
    <numFmt numFmtId="179" formatCode="[$-411]ggge&quot;年&quot;m&quot;月&quot;d&quot;日&quot;;@"/>
    <numFmt numFmtId="180" formatCode="0.00_);[Red]\(0.00\)"/>
    <numFmt numFmtId="181" formatCode="#,##0.0_ ;[Red]\-#,##0.0\ 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2" applyFill="1">
      <alignment vertical="center"/>
    </xf>
    <xf numFmtId="0" fontId="3" fillId="0" borderId="0" xfId="2" applyFill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/>
    <xf numFmtId="0" fontId="14" fillId="0" borderId="1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 shrinkToFit="1"/>
    </xf>
    <xf numFmtId="38" fontId="17" fillId="0" borderId="19" xfId="5" applyFont="1" applyFill="1" applyBorder="1">
      <alignment vertical="center"/>
    </xf>
    <xf numFmtId="38" fontId="17" fillId="0" borderId="19" xfId="5" applyFont="1" applyFill="1" applyBorder="1" applyAlignment="1">
      <alignment vertical="center"/>
    </xf>
    <xf numFmtId="38" fontId="17" fillId="0" borderId="2" xfId="5" applyFont="1" applyFill="1" applyBorder="1" applyAlignment="1">
      <alignment vertical="center"/>
    </xf>
    <xf numFmtId="0" fontId="3" fillId="0" borderId="31" xfId="2" applyFont="1" applyFill="1" applyBorder="1" applyAlignment="1">
      <alignment horizontal="center" vertical="center" shrinkToFit="1"/>
    </xf>
    <xf numFmtId="38" fontId="16" fillId="0" borderId="31" xfId="5" applyFont="1" applyFill="1" applyBorder="1">
      <alignment vertical="center"/>
    </xf>
    <xf numFmtId="38" fontId="16" fillId="0" borderId="31" xfId="5" applyFont="1" applyFill="1" applyBorder="1" applyAlignment="1">
      <alignment vertical="center"/>
    </xf>
    <xf numFmtId="38" fontId="16" fillId="0" borderId="32" xfId="5" applyFont="1" applyFill="1" applyBorder="1" applyAlignment="1">
      <alignment vertical="center"/>
    </xf>
    <xf numFmtId="0" fontId="3" fillId="0" borderId="25" xfId="2" applyFont="1" applyFill="1" applyBorder="1" applyAlignment="1">
      <alignment horizontal="center" vertical="center" shrinkToFit="1"/>
    </xf>
    <xf numFmtId="38" fontId="16" fillId="0" borderId="25" xfId="5" applyFont="1" applyFill="1" applyBorder="1">
      <alignment vertical="center"/>
    </xf>
    <xf numFmtId="38" fontId="16" fillId="0" borderId="25" xfId="5" applyFont="1" applyFill="1" applyBorder="1" applyAlignment="1">
      <alignment vertical="center"/>
    </xf>
    <xf numFmtId="38" fontId="16" fillId="0" borderId="34" xfId="5" applyFont="1" applyFill="1" applyBorder="1" applyAlignment="1">
      <alignment vertical="center"/>
    </xf>
    <xf numFmtId="38" fontId="16" fillId="0" borderId="32" xfId="5" applyFont="1" applyFill="1" applyBorder="1">
      <alignment vertical="center"/>
    </xf>
    <xf numFmtId="38" fontId="16" fillId="0" borderId="34" xfId="5" applyFont="1" applyFill="1" applyBorder="1">
      <alignment vertical="center"/>
    </xf>
    <xf numFmtId="0" fontId="11" fillId="0" borderId="1" xfId="2" applyFont="1" applyFill="1" applyBorder="1" applyAlignment="1">
      <alignment horizontal="center" vertical="center" shrinkToFit="1"/>
    </xf>
    <xf numFmtId="38" fontId="17" fillId="0" borderId="2" xfId="5" applyFont="1" applyFill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shrinkToFit="1"/>
    </xf>
    <xf numFmtId="3" fontId="7" fillId="0" borderId="0" xfId="3" applyNumberFormat="1" applyFont="1" applyFill="1" applyBorder="1" applyAlignment="1">
      <alignment horizontal="right" vertical="center"/>
    </xf>
    <xf numFmtId="3" fontId="20" fillId="0" borderId="0" xfId="3" applyNumberFormat="1" applyFont="1" applyFill="1" applyBorder="1" applyAlignment="1">
      <alignment horizontal="right" vertical="center"/>
    </xf>
    <xf numFmtId="0" fontId="20" fillId="0" borderId="0" xfId="3" applyFont="1">
      <alignment vertical="center"/>
    </xf>
    <xf numFmtId="0" fontId="7" fillId="0" borderId="0" xfId="3" applyFont="1" applyFill="1" applyBorder="1">
      <alignment vertical="center"/>
    </xf>
    <xf numFmtId="0" fontId="7" fillId="0" borderId="0" xfId="3" applyFont="1" applyBorder="1">
      <alignment vertical="center"/>
    </xf>
    <xf numFmtId="0" fontId="19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>
      <alignment vertical="center"/>
    </xf>
    <xf numFmtId="176" fontId="7" fillId="0" borderId="0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/>
    </xf>
    <xf numFmtId="176" fontId="20" fillId="0" borderId="0" xfId="3" applyNumberFormat="1" applyFont="1" applyFill="1" applyBorder="1" applyAlignment="1">
      <alignment horizontal="right" vertical="center"/>
    </xf>
    <xf numFmtId="176" fontId="20" fillId="0" borderId="0" xfId="3" applyNumberFormat="1" applyFont="1" applyFill="1" applyBorder="1" applyAlignment="1">
      <alignment vertical="center"/>
    </xf>
    <xf numFmtId="0" fontId="20" fillId="0" borderId="0" xfId="3" applyFont="1" applyFill="1" applyBorder="1">
      <alignment vertical="center"/>
    </xf>
    <xf numFmtId="3" fontId="7" fillId="0" borderId="0" xfId="3" applyNumberFormat="1" applyFont="1">
      <alignment vertical="center"/>
    </xf>
    <xf numFmtId="177" fontId="8" fillId="0" borderId="21" xfId="4" applyNumberFormat="1" applyFont="1" applyFill="1" applyBorder="1" applyAlignment="1">
      <alignment horizontal="right" vertical="center"/>
    </xf>
    <xf numFmtId="177" fontId="8" fillId="0" borderId="21" xfId="4" applyNumberFormat="1" applyFont="1" applyFill="1" applyBorder="1">
      <alignment vertical="center"/>
    </xf>
    <xf numFmtId="177" fontId="9" fillId="0" borderId="24" xfId="4" applyNumberFormat="1" applyFont="1" applyFill="1" applyBorder="1">
      <alignment vertical="center"/>
    </xf>
    <xf numFmtId="177" fontId="8" fillId="0" borderId="25" xfId="4" applyNumberFormat="1" applyFont="1" applyFill="1" applyBorder="1" applyAlignment="1">
      <alignment horizontal="right" vertical="center"/>
    </xf>
    <xf numFmtId="177" fontId="8" fillId="0" borderId="25" xfId="4" applyNumberFormat="1" applyFont="1" applyFill="1" applyBorder="1">
      <alignment vertical="center"/>
    </xf>
    <xf numFmtId="177" fontId="8" fillId="0" borderId="10" xfId="4" applyNumberFormat="1" applyFont="1" applyFill="1" applyBorder="1" applyAlignment="1">
      <alignment horizontal="right" vertical="center"/>
    </xf>
    <xf numFmtId="177" fontId="8" fillId="0" borderId="10" xfId="4" applyNumberFormat="1" applyFont="1" applyFill="1" applyBorder="1">
      <alignment vertical="center"/>
    </xf>
    <xf numFmtId="177" fontId="8" fillId="0" borderId="19" xfId="4" applyNumberFormat="1" applyFont="1" applyFill="1" applyBorder="1" applyAlignment="1">
      <alignment horizontal="right" vertical="center"/>
    </xf>
    <xf numFmtId="177" fontId="8" fillId="0" borderId="23" xfId="4" applyNumberFormat="1" applyFont="1" applyFill="1" applyBorder="1" applyAlignment="1">
      <alignment horizontal="right" vertical="center"/>
    </xf>
    <xf numFmtId="177" fontId="8" fillId="0" borderId="23" xfId="4" applyNumberFormat="1" applyFont="1" applyFill="1" applyBorder="1">
      <alignment vertical="center"/>
    </xf>
    <xf numFmtId="177" fontId="8" fillId="0" borderId="19" xfId="4" applyNumberFormat="1" applyFont="1" applyFill="1" applyBorder="1">
      <alignment vertical="center"/>
    </xf>
    <xf numFmtId="177" fontId="9" fillId="0" borderId="22" xfId="4" applyNumberFormat="1" applyFont="1" applyFill="1" applyBorder="1">
      <alignment vertical="center"/>
    </xf>
    <xf numFmtId="176" fontId="20" fillId="0" borderId="0" xfId="3" applyNumberFormat="1" applyFont="1" applyFill="1" applyBorder="1" applyAlignment="1">
      <alignment horizontal="right" vertical="center" textRotation="180"/>
    </xf>
    <xf numFmtId="0" fontId="22" fillId="0" borderId="0" xfId="2" applyFont="1" applyFill="1" applyAlignment="1">
      <alignment vertical="top"/>
    </xf>
    <xf numFmtId="0" fontId="3" fillId="0" borderId="0" xfId="2" applyFill="1" applyAlignment="1">
      <alignment vertical="top"/>
    </xf>
    <xf numFmtId="0" fontId="3" fillId="0" borderId="0" xfId="2" applyFill="1" applyAlignment="1">
      <alignment horizontal="center" vertical="top"/>
    </xf>
    <xf numFmtId="0" fontId="3" fillId="0" borderId="8" xfId="2" applyFill="1" applyBorder="1" applyAlignment="1">
      <alignment vertical="top"/>
    </xf>
    <xf numFmtId="0" fontId="12" fillId="0" borderId="0" xfId="0" applyFont="1" applyAlignment="1">
      <alignment horizontal="right" vertical="center"/>
    </xf>
    <xf numFmtId="177" fontId="16" fillId="0" borderId="10" xfId="1" applyNumberFormat="1" applyFont="1" applyBorder="1" applyAlignment="1">
      <alignment horizontal="right" vertical="center"/>
    </xf>
    <xf numFmtId="177" fontId="16" fillId="0" borderId="16" xfId="1" applyNumberFormat="1" applyFont="1" applyBorder="1" applyAlignment="1">
      <alignment horizontal="right" vertical="center"/>
    </xf>
    <xf numFmtId="177" fontId="16" fillId="0" borderId="19" xfId="1" applyNumberFormat="1" applyFont="1" applyBorder="1" applyAlignment="1">
      <alignment horizontal="right" vertical="center"/>
    </xf>
    <xf numFmtId="177" fontId="16" fillId="0" borderId="2" xfId="1" applyNumberFormat="1" applyFont="1" applyBorder="1" applyAlignment="1">
      <alignment horizontal="right" vertical="center"/>
    </xf>
    <xf numFmtId="177" fontId="16" fillId="0" borderId="19" xfId="1" applyNumberFormat="1" applyFont="1" applyFill="1" applyBorder="1">
      <alignment vertical="center"/>
    </xf>
    <xf numFmtId="177" fontId="16" fillId="0" borderId="2" xfId="1" applyNumberFormat="1" applyFont="1" applyFill="1" applyBorder="1">
      <alignment vertical="center"/>
    </xf>
    <xf numFmtId="0" fontId="23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5" fillId="0" borderId="0" xfId="3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179" fontId="7" fillId="0" borderId="0" xfId="3" applyNumberFormat="1" applyFont="1" applyAlignment="1">
      <alignment horizontal="center" vertical="center"/>
    </xf>
    <xf numFmtId="0" fontId="19" fillId="0" borderId="0" xfId="3" applyFont="1" applyAlignment="1">
      <alignment horizontal="center" vertical="center" wrapText="1"/>
    </xf>
    <xf numFmtId="178" fontId="7" fillId="0" borderId="0" xfId="3" applyNumberFormat="1" applyFont="1" applyAlignment="1">
      <alignment horizontal="right" vertical="center"/>
    </xf>
    <xf numFmtId="178" fontId="7" fillId="0" borderId="0" xfId="3" applyNumberFormat="1" applyFont="1" applyAlignment="1">
      <alignment horizontal="center" vertical="center"/>
    </xf>
    <xf numFmtId="49" fontId="7" fillId="0" borderId="0" xfId="3" applyNumberFormat="1" applyFont="1" applyAlignment="1">
      <alignment horizontal="center" vertical="center"/>
    </xf>
    <xf numFmtId="0" fontId="7" fillId="0" borderId="35" xfId="3" applyFont="1" applyFill="1" applyBorder="1" applyAlignment="1">
      <alignment horizontal="left" vertical="center" indent="2"/>
    </xf>
    <xf numFmtId="178" fontId="8" fillId="0" borderId="36" xfId="4" applyNumberFormat="1" applyFont="1" applyFill="1" applyBorder="1" applyAlignment="1">
      <alignment horizontal="right" vertical="center"/>
    </xf>
    <xf numFmtId="178" fontId="8" fillId="0" borderId="37" xfId="4" applyNumberFormat="1" applyFont="1" applyFill="1" applyBorder="1" applyAlignment="1">
      <alignment horizontal="right" vertical="center"/>
    </xf>
    <xf numFmtId="178" fontId="8" fillId="0" borderId="38" xfId="4" applyNumberFormat="1" applyFont="1" applyFill="1" applyBorder="1" applyAlignment="1">
      <alignment horizontal="right" vertical="center"/>
    </xf>
    <xf numFmtId="0" fontId="7" fillId="0" borderId="20" xfId="3" applyFont="1" applyFill="1" applyBorder="1" applyAlignment="1">
      <alignment horizontal="left" vertical="center" indent="2"/>
    </xf>
    <xf numFmtId="178" fontId="8" fillId="0" borderId="39" xfId="4" applyNumberFormat="1" applyFont="1" applyFill="1" applyBorder="1" applyAlignment="1">
      <alignment horizontal="right" vertical="center"/>
    </xf>
    <xf numFmtId="178" fontId="8" fillId="0" borderId="40" xfId="4" applyNumberFormat="1" applyFont="1" applyFill="1" applyBorder="1" applyAlignment="1">
      <alignment horizontal="right" vertical="center"/>
    </xf>
    <xf numFmtId="178" fontId="8" fillId="0" borderId="41" xfId="4" applyNumberFormat="1" applyFont="1" applyFill="1" applyBorder="1" applyAlignment="1">
      <alignment horizontal="right" vertical="center"/>
    </xf>
    <xf numFmtId="178" fontId="8" fillId="0" borderId="39" xfId="3" applyNumberFormat="1" applyFont="1" applyFill="1" applyBorder="1" applyAlignment="1">
      <alignment horizontal="right" vertical="center"/>
    </xf>
    <xf numFmtId="178" fontId="8" fillId="0" borderId="40" xfId="3" applyNumberFormat="1" applyFont="1" applyFill="1" applyBorder="1" applyAlignment="1">
      <alignment horizontal="right" vertical="center"/>
    </xf>
    <xf numFmtId="178" fontId="8" fillId="0" borderId="41" xfId="3" applyNumberFormat="1" applyFont="1" applyFill="1" applyBorder="1" applyAlignment="1">
      <alignment horizontal="right" vertical="center"/>
    </xf>
    <xf numFmtId="0" fontId="20" fillId="0" borderId="20" xfId="3" applyFont="1" applyFill="1" applyBorder="1" applyAlignment="1">
      <alignment horizontal="left" vertical="center" indent="2"/>
    </xf>
    <xf numFmtId="178" fontId="9" fillId="0" borderId="39" xfId="4" applyNumberFormat="1" applyFont="1" applyFill="1" applyBorder="1" applyAlignment="1">
      <alignment horizontal="right" vertical="center"/>
    </xf>
    <xf numFmtId="178" fontId="9" fillId="0" borderId="40" xfId="4" applyNumberFormat="1" applyFont="1" applyFill="1" applyBorder="1" applyAlignment="1">
      <alignment horizontal="right" vertical="center"/>
    </xf>
    <xf numFmtId="178" fontId="9" fillId="0" borderId="41" xfId="4" applyNumberFormat="1" applyFont="1" applyFill="1" applyBorder="1" applyAlignment="1">
      <alignment horizontal="right" vertical="center"/>
    </xf>
    <xf numFmtId="0" fontId="7" fillId="0" borderId="42" xfId="3" applyFont="1" applyFill="1" applyBorder="1" applyAlignment="1">
      <alignment horizontal="left" vertical="center" indent="2"/>
    </xf>
    <xf numFmtId="178" fontId="8" fillId="0" borderId="43" xfId="4" applyNumberFormat="1" applyFont="1" applyFill="1" applyBorder="1" applyAlignment="1">
      <alignment horizontal="right" vertical="center"/>
    </xf>
    <xf numFmtId="178" fontId="8" fillId="0" borderId="44" xfId="4" applyNumberFormat="1" applyFont="1" applyFill="1" applyBorder="1" applyAlignment="1">
      <alignment horizontal="right" vertical="center"/>
    </xf>
    <xf numFmtId="178" fontId="8" fillId="0" borderId="45" xfId="4" applyNumberFormat="1" applyFont="1" applyFill="1" applyBorder="1" applyAlignment="1">
      <alignment horizontal="right" vertical="center"/>
    </xf>
    <xf numFmtId="0" fontId="7" fillId="0" borderId="46" xfId="3" applyFont="1" applyFill="1" applyBorder="1" applyAlignment="1">
      <alignment horizontal="left" vertical="center" indent="2"/>
    </xf>
    <xf numFmtId="178" fontId="8" fillId="0" borderId="47" xfId="4" applyNumberFormat="1" applyFont="1" applyFill="1" applyBorder="1" applyAlignment="1">
      <alignment horizontal="right" vertical="center"/>
    </xf>
    <xf numFmtId="178" fontId="8" fillId="0" borderId="48" xfId="4" applyNumberFormat="1" applyFont="1" applyFill="1" applyBorder="1" applyAlignment="1">
      <alignment horizontal="right" vertical="center"/>
    </xf>
    <xf numFmtId="178" fontId="8" fillId="0" borderId="49" xfId="4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horizontal="left" vertical="center" indent="2"/>
    </xf>
    <xf numFmtId="178" fontId="8" fillId="0" borderId="51" xfId="4" applyNumberFormat="1" applyFont="1" applyFill="1" applyBorder="1" applyAlignment="1">
      <alignment horizontal="right" vertical="center"/>
    </xf>
    <xf numFmtId="178" fontId="8" fillId="0" borderId="52" xfId="4" applyNumberFormat="1" applyFont="1" applyFill="1" applyBorder="1" applyAlignment="1">
      <alignment horizontal="right" vertical="center"/>
    </xf>
    <xf numFmtId="178" fontId="8" fillId="0" borderId="53" xfId="4" applyNumberFormat="1" applyFont="1" applyFill="1" applyBorder="1" applyAlignment="1">
      <alignment horizontal="right" vertical="center"/>
    </xf>
    <xf numFmtId="0" fontId="7" fillId="0" borderId="21" xfId="3" applyFont="1" applyBorder="1" applyAlignment="1">
      <alignment horizontal="left" vertical="center" indent="1"/>
    </xf>
    <xf numFmtId="0" fontId="7" fillId="0" borderId="10" xfId="3" applyFont="1" applyBorder="1" applyAlignment="1">
      <alignment horizontal="left" vertical="center" indent="1"/>
    </xf>
    <xf numFmtId="0" fontId="7" fillId="0" borderId="63" xfId="3" applyFont="1" applyBorder="1" applyAlignment="1">
      <alignment horizontal="left" vertical="center" indent="1"/>
    </xf>
    <xf numFmtId="0" fontId="7" fillId="0" borderId="69" xfId="3" applyFont="1" applyBorder="1" applyAlignment="1">
      <alignment horizontal="left" vertical="center" wrapText="1" indent="1"/>
    </xf>
    <xf numFmtId="0" fontId="7" fillId="0" borderId="10" xfId="3" applyFont="1" applyBorder="1" applyAlignment="1">
      <alignment horizontal="left" vertical="center" wrapText="1" indent="1"/>
    </xf>
    <xf numFmtId="0" fontId="7" fillId="0" borderId="19" xfId="3" applyFont="1" applyBorder="1" applyAlignment="1">
      <alignment horizontal="left" vertical="center" wrapText="1" indent="1"/>
    </xf>
    <xf numFmtId="180" fontId="7" fillId="0" borderId="0" xfId="3" applyNumberFormat="1" applyFont="1" applyAlignment="1">
      <alignment horizontal="center" vertical="center"/>
    </xf>
    <xf numFmtId="10" fontId="7" fillId="0" borderId="0" xfId="6" applyNumberFormat="1" applyFont="1" applyFill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right" vertical="center"/>
    </xf>
    <xf numFmtId="181" fontId="8" fillId="0" borderId="36" xfId="4" applyNumberFormat="1" applyFont="1" applyFill="1" applyBorder="1" applyAlignment="1">
      <alignment horizontal="right" vertical="center"/>
    </xf>
    <xf numFmtId="181" fontId="8" fillId="0" borderId="39" xfId="4" applyNumberFormat="1" applyFont="1" applyFill="1" applyBorder="1" applyAlignment="1">
      <alignment horizontal="right" vertical="center"/>
    </xf>
    <xf numFmtId="181" fontId="8" fillId="0" borderId="64" xfId="4" applyNumberFormat="1" applyFont="1" applyFill="1" applyBorder="1" applyAlignment="1">
      <alignment horizontal="right" vertical="center"/>
    </xf>
    <xf numFmtId="181" fontId="8" fillId="0" borderId="70" xfId="4" applyNumberFormat="1" applyFont="1" applyFill="1" applyBorder="1" applyAlignment="1">
      <alignment horizontal="right" vertical="center"/>
    </xf>
    <xf numFmtId="181" fontId="26" fillId="0" borderId="39" xfId="4" applyNumberFormat="1" applyFont="1" applyFill="1" applyBorder="1" applyAlignment="1">
      <alignment horizontal="right" vertical="center"/>
    </xf>
    <xf numFmtId="181" fontId="8" fillId="0" borderId="56" xfId="4" applyNumberFormat="1" applyFont="1" applyFill="1" applyBorder="1" applyAlignment="1">
      <alignment horizontal="right" vertical="center"/>
    </xf>
    <xf numFmtId="177" fontId="8" fillId="0" borderId="37" xfId="4" applyNumberFormat="1" applyFont="1" applyFill="1" applyBorder="1" applyAlignment="1">
      <alignment horizontal="right" vertical="center"/>
    </xf>
    <xf numFmtId="177" fontId="8" fillId="0" borderId="38" xfId="4" applyNumberFormat="1" applyFont="1" applyFill="1" applyBorder="1" applyAlignment="1">
      <alignment horizontal="right" vertical="center"/>
    </xf>
    <xf numFmtId="177" fontId="8" fillId="0" borderId="40" xfId="4" applyNumberFormat="1" applyFont="1" applyFill="1" applyBorder="1" applyAlignment="1">
      <alignment horizontal="right" vertical="center"/>
    </xf>
    <xf numFmtId="177" fontId="8" fillId="0" borderId="41" xfId="4" applyNumberFormat="1" applyFont="1" applyFill="1" applyBorder="1" applyAlignment="1">
      <alignment horizontal="right" vertical="center"/>
    </xf>
    <xf numFmtId="177" fontId="8" fillId="0" borderId="65" xfId="4" applyNumberFormat="1" applyFont="1" applyFill="1" applyBorder="1" applyAlignment="1">
      <alignment horizontal="right" vertical="center"/>
    </xf>
    <xf numFmtId="177" fontId="8" fillId="0" borderId="67" xfId="4" applyNumberFormat="1" applyFont="1" applyFill="1" applyBorder="1" applyAlignment="1">
      <alignment horizontal="right" vertical="center"/>
    </xf>
    <xf numFmtId="177" fontId="8" fillId="0" borderId="71" xfId="4" applyNumberFormat="1" applyFont="1" applyFill="1" applyBorder="1" applyAlignment="1">
      <alignment horizontal="right" vertical="center"/>
    </xf>
    <xf numFmtId="177" fontId="8" fillId="0" borderId="73" xfId="4" applyNumberFormat="1" applyFont="1" applyFill="1" applyBorder="1" applyAlignment="1">
      <alignment horizontal="right" vertical="center"/>
    </xf>
    <xf numFmtId="177" fontId="8" fillId="0" borderId="57" xfId="4" applyNumberFormat="1" applyFont="1" applyFill="1" applyBorder="1" applyAlignment="1">
      <alignment horizontal="right" vertical="center"/>
    </xf>
    <xf numFmtId="177" fontId="8" fillId="0" borderId="59" xfId="4" applyNumberFormat="1" applyFont="1" applyFill="1" applyBorder="1" applyAlignment="1">
      <alignment horizontal="right" vertical="center"/>
    </xf>
    <xf numFmtId="177" fontId="8" fillId="0" borderId="60" xfId="4" applyNumberFormat="1" applyFont="1" applyFill="1" applyBorder="1" applyAlignment="1">
      <alignment horizontal="right" vertical="center"/>
    </xf>
    <xf numFmtId="177" fontId="8" fillId="0" borderId="61" xfId="4" applyNumberFormat="1" applyFont="1" applyFill="1" applyBorder="1" applyAlignment="1">
      <alignment horizontal="right" vertical="center"/>
    </xf>
    <xf numFmtId="177" fontId="8" fillId="0" borderId="66" xfId="4" applyNumberFormat="1" applyFont="1" applyFill="1" applyBorder="1" applyAlignment="1">
      <alignment horizontal="right" vertical="center"/>
    </xf>
    <xf numFmtId="177" fontId="8" fillId="0" borderId="72" xfId="4" applyNumberFormat="1" applyFont="1" applyFill="1" applyBorder="1" applyAlignment="1">
      <alignment horizontal="right" vertical="center"/>
    </xf>
    <xf numFmtId="177" fontId="8" fillId="0" borderId="58" xfId="4" applyNumberFormat="1" applyFont="1" applyFill="1" applyBorder="1" applyAlignment="1">
      <alignment horizontal="right" vertical="center"/>
    </xf>
    <xf numFmtId="177" fontId="26" fillId="0" borderId="61" xfId="4" applyNumberFormat="1" applyFont="1" applyFill="1" applyBorder="1" applyAlignment="1">
      <alignment horizontal="right" vertical="center"/>
    </xf>
    <xf numFmtId="177" fontId="8" fillId="0" borderId="61" xfId="4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right" vertical="center"/>
    </xf>
    <xf numFmtId="38" fontId="20" fillId="0" borderId="56" xfId="4" applyFont="1" applyFill="1" applyBorder="1" applyAlignment="1">
      <alignment horizontal="center" vertical="center" wrapText="1"/>
    </xf>
    <xf numFmtId="38" fontId="20" fillId="0" borderId="57" xfId="4" applyFont="1" applyFill="1" applyBorder="1" applyAlignment="1">
      <alignment horizontal="center" vertical="center"/>
    </xf>
    <xf numFmtId="38" fontId="20" fillId="0" borderId="58" xfId="4" applyFont="1" applyFill="1" applyBorder="1" applyAlignment="1">
      <alignment horizontal="center" vertical="center" wrapText="1"/>
    </xf>
    <xf numFmtId="38" fontId="20" fillId="0" borderId="59" xfId="4" applyFont="1" applyFill="1" applyBorder="1" applyAlignment="1">
      <alignment horizontal="center" vertical="center" wrapText="1"/>
    </xf>
    <xf numFmtId="0" fontId="29" fillId="0" borderId="0" xfId="3" applyFont="1" applyFill="1" applyAlignment="1">
      <alignment horizontal="left" vertical="center"/>
    </xf>
    <xf numFmtId="0" fontId="29" fillId="0" borderId="0" xfId="3" applyFont="1">
      <alignment vertical="center"/>
    </xf>
    <xf numFmtId="177" fontId="9" fillId="0" borderId="16" xfId="4" applyNumberFormat="1" applyFont="1" applyFill="1" applyBorder="1" applyAlignment="1">
      <alignment horizontal="right" vertical="center"/>
    </xf>
    <xf numFmtId="177" fontId="9" fillId="0" borderId="2" xfId="4" applyNumberFormat="1" applyFont="1" applyFill="1" applyBorder="1" applyAlignment="1">
      <alignment horizontal="right" vertical="center"/>
    </xf>
    <xf numFmtId="0" fontId="29" fillId="0" borderId="0" xfId="3" applyFont="1" applyAlignment="1">
      <alignment horizontal="left" vertical="center"/>
    </xf>
    <xf numFmtId="0" fontId="3" fillId="0" borderId="9" xfId="2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8" fillId="0" borderId="74" xfId="3" applyFont="1" applyFill="1" applyBorder="1" applyAlignment="1">
      <alignment horizontal="center" vertical="center"/>
    </xf>
    <xf numFmtId="38" fontId="28" fillId="0" borderId="75" xfId="4" applyFont="1" applyFill="1" applyBorder="1" applyAlignment="1">
      <alignment horizontal="center" vertical="center"/>
    </xf>
    <xf numFmtId="38" fontId="28" fillId="0" borderId="76" xfId="4" applyFont="1" applyFill="1" applyBorder="1" applyAlignment="1">
      <alignment horizontal="center" vertical="center" wrapText="1"/>
    </xf>
    <xf numFmtId="38" fontId="28" fillId="0" borderId="76" xfId="4" applyFont="1" applyFill="1" applyBorder="1" applyAlignment="1">
      <alignment horizontal="center" vertical="center"/>
    </xf>
    <xf numFmtId="38" fontId="28" fillId="0" borderId="77" xfId="4" applyFont="1" applyFill="1" applyBorder="1" applyAlignment="1">
      <alignment horizontal="center" vertical="center"/>
    </xf>
    <xf numFmtId="0" fontId="28" fillId="0" borderId="62" xfId="3" applyFont="1" applyFill="1" applyBorder="1" applyAlignment="1">
      <alignment horizontal="center" vertical="center"/>
    </xf>
    <xf numFmtId="38" fontId="10" fillId="0" borderId="64" xfId="4" applyFont="1" applyFill="1" applyBorder="1" applyAlignment="1">
      <alignment horizontal="right" vertical="center"/>
    </xf>
    <xf numFmtId="38" fontId="10" fillId="0" borderId="65" xfId="4" applyFont="1" applyFill="1" applyBorder="1" applyAlignment="1">
      <alignment horizontal="right" vertical="center" wrapText="1"/>
    </xf>
    <xf numFmtId="38" fontId="10" fillId="0" borderId="65" xfId="4" applyFont="1" applyFill="1" applyBorder="1" applyAlignment="1">
      <alignment horizontal="right" vertical="center"/>
    </xf>
    <xf numFmtId="38" fontId="10" fillId="0" borderId="67" xfId="4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7" fillId="0" borderId="0" xfId="3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38" fontId="27" fillId="0" borderId="14" xfId="4" applyFont="1" applyFill="1" applyBorder="1" applyAlignment="1">
      <alignment horizontal="distributed" vertical="center" indent="2"/>
    </xf>
    <xf numFmtId="38" fontId="27" fillId="0" borderId="4" xfId="4" applyFont="1" applyFill="1" applyBorder="1" applyAlignment="1">
      <alignment horizontal="distributed" vertical="center" indent="2"/>
    </xf>
    <xf numFmtId="0" fontId="7" fillId="0" borderId="35" xfId="3" applyFont="1" applyBorder="1" applyAlignment="1">
      <alignment horizontal="center" vertical="center" textRotation="255"/>
    </xf>
    <xf numFmtId="0" fontId="7" fillId="0" borderId="20" xfId="3" applyFont="1" applyBorder="1" applyAlignment="1">
      <alignment horizontal="center" vertical="center" textRotation="255"/>
    </xf>
    <xf numFmtId="0" fontId="7" fillId="0" borderId="62" xfId="3" applyFont="1" applyBorder="1" applyAlignment="1">
      <alignment horizontal="center" vertical="center" textRotation="255"/>
    </xf>
    <xf numFmtId="0" fontId="7" fillId="0" borderId="68" xfId="3" applyFont="1" applyBorder="1" applyAlignment="1">
      <alignment horizontal="center" vertical="center" textRotation="255"/>
    </xf>
    <xf numFmtId="0" fontId="7" fillId="0" borderId="1" xfId="3" applyFont="1" applyBorder="1" applyAlignment="1">
      <alignment horizontal="center" vertical="center" textRotation="255"/>
    </xf>
    <xf numFmtId="0" fontId="20" fillId="0" borderId="54" xfId="3" applyFont="1" applyBorder="1" applyAlignment="1">
      <alignment horizontal="center" vertical="center"/>
    </xf>
    <xf numFmtId="0" fontId="20" fillId="0" borderId="55" xfId="3" applyFont="1" applyBorder="1" applyAlignment="1">
      <alignment horizontal="center" vertical="center"/>
    </xf>
    <xf numFmtId="0" fontId="20" fillId="0" borderId="17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 shrinkToFit="1"/>
    </xf>
    <xf numFmtId="0" fontId="3" fillId="0" borderId="33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5" fillId="0" borderId="29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</cellXfs>
  <cellStyles count="7">
    <cellStyle name="パーセント 2" xfId="6"/>
    <cellStyle name="桁区切り" xfId="1" builtinId="6"/>
    <cellStyle name="桁区切り 2" xfId="4"/>
    <cellStyle name="桁区切り 3" xfId="5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2</xdr:row>
      <xdr:rowOff>161925</xdr:rowOff>
    </xdr:from>
    <xdr:to>
      <xdr:col>15</xdr:col>
      <xdr:colOff>323850</xdr:colOff>
      <xdr:row>6</xdr:row>
      <xdr:rowOff>266700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182350" y="59055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b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運輸・観光－４３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276224</xdr:colOff>
      <xdr:row>1</xdr:row>
      <xdr:rowOff>81643</xdr:rowOff>
    </xdr:from>
    <xdr:to>
      <xdr:col>18</xdr:col>
      <xdr:colOff>239486</xdr:colOff>
      <xdr:row>5</xdr:row>
      <xdr:rowOff>405492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6DD32C-8693-4DB8-A529-7C2D2097876E}"/>
            </a:ext>
          </a:extLst>
        </xdr:cNvPr>
        <xdr:cNvSpPr txBox="1">
          <a:spLocks noChangeArrowheads="1"/>
        </xdr:cNvSpPr>
      </xdr:nvSpPr>
      <xdr:spPr bwMode="auto">
        <a:xfrm>
          <a:off x="11791949" y="386443"/>
          <a:ext cx="391887" cy="1838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t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運輸・観光－４５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Normal="100" zoomScaleSheetLayoutView="100" workbookViewId="0"/>
  </sheetViews>
  <sheetFormatPr defaultRowHeight="13.5" x14ac:dyDescent="0.15"/>
  <cols>
    <col min="1" max="1" width="10.375" style="35" customWidth="1"/>
    <col min="2" max="14" width="9.625" style="35" customWidth="1"/>
    <col min="15" max="15" width="11.125" style="35" customWidth="1"/>
    <col min="16" max="16" width="6.125" style="35" customWidth="1"/>
    <col min="17" max="20" width="11.625" style="35" customWidth="1"/>
    <col min="21" max="16384" width="9" style="35"/>
  </cols>
  <sheetData>
    <row r="1" spans="1:20" ht="11.25" customHeight="1" x14ac:dyDescent="0.15"/>
    <row r="2" spans="1:20" ht="22.5" customHeight="1" x14ac:dyDescent="0.15">
      <c r="A2" s="162" t="s">
        <v>126</v>
      </c>
    </row>
    <row r="3" spans="1:20" ht="19.5" customHeight="1" thickBot="1" x14ac:dyDescent="0.2">
      <c r="A3" s="161"/>
      <c r="B3" s="36"/>
      <c r="C3" s="36"/>
      <c r="D3" s="36"/>
      <c r="E3" s="36"/>
      <c r="F3" s="37"/>
      <c r="G3" s="36"/>
      <c r="H3" s="36"/>
      <c r="I3" s="37"/>
      <c r="J3" s="36"/>
      <c r="K3" s="36"/>
      <c r="L3" s="185" t="s">
        <v>22</v>
      </c>
      <c r="M3" s="185"/>
      <c r="N3" s="185"/>
      <c r="O3" s="185"/>
      <c r="P3" s="188"/>
      <c r="Q3" s="181"/>
      <c r="R3" s="181"/>
      <c r="S3" s="181"/>
      <c r="T3" s="181"/>
    </row>
    <row r="4" spans="1:20" ht="29.25" customHeight="1" x14ac:dyDescent="0.15">
      <c r="A4" s="186" t="s">
        <v>125</v>
      </c>
      <c r="B4" s="182" t="s">
        <v>21</v>
      </c>
      <c r="C4" s="183"/>
      <c r="D4" s="183"/>
      <c r="E4" s="184"/>
      <c r="F4" s="182" t="s">
        <v>20</v>
      </c>
      <c r="G4" s="183"/>
      <c r="H4" s="184"/>
      <c r="I4" s="182" t="s">
        <v>19</v>
      </c>
      <c r="J4" s="183"/>
      <c r="K4" s="184"/>
      <c r="L4" s="182" t="s">
        <v>18</v>
      </c>
      <c r="M4" s="183"/>
      <c r="N4" s="184"/>
      <c r="O4" s="193" t="s">
        <v>17</v>
      </c>
      <c r="P4" s="188"/>
      <c r="Q4" s="181"/>
      <c r="R4" s="181"/>
      <c r="S4" s="181"/>
      <c r="T4" s="181"/>
    </row>
    <row r="5" spans="1:20" ht="29.25" customHeight="1" x14ac:dyDescent="0.15">
      <c r="A5" s="187"/>
      <c r="B5" s="38" t="s">
        <v>15</v>
      </c>
      <c r="C5" s="38" t="s">
        <v>14</v>
      </c>
      <c r="D5" s="39" t="s">
        <v>16</v>
      </c>
      <c r="E5" s="38" t="s">
        <v>11</v>
      </c>
      <c r="F5" s="38" t="s">
        <v>15</v>
      </c>
      <c r="G5" s="40" t="s">
        <v>14</v>
      </c>
      <c r="H5" s="41" t="s">
        <v>11</v>
      </c>
      <c r="I5" s="38" t="s">
        <v>15</v>
      </c>
      <c r="J5" s="40" t="s">
        <v>14</v>
      </c>
      <c r="K5" s="41" t="s">
        <v>11</v>
      </c>
      <c r="L5" s="38" t="s">
        <v>13</v>
      </c>
      <c r="M5" s="42" t="s">
        <v>12</v>
      </c>
      <c r="N5" s="42" t="s">
        <v>11</v>
      </c>
      <c r="O5" s="194"/>
      <c r="P5" s="188"/>
      <c r="Q5" s="181"/>
      <c r="R5" s="181"/>
      <c r="S5" s="181"/>
      <c r="T5" s="181"/>
    </row>
    <row r="6" spans="1:20" s="45" customFormat="1" ht="36.75" customHeight="1" x14ac:dyDescent="0.15">
      <c r="A6" s="167" t="s">
        <v>73</v>
      </c>
      <c r="B6" s="59">
        <v>3702</v>
      </c>
      <c r="C6" s="59">
        <v>5763</v>
      </c>
      <c r="D6" s="59">
        <v>311</v>
      </c>
      <c r="E6" s="59">
        <f>SUM(B6:D6)</f>
        <v>9776</v>
      </c>
      <c r="F6" s="59">
        <v>30</v>
      </c>
      <c r="G6" s="59">
        <v>118</v>
      </c>
      <c r="H6" s="60">
        <f>SUM(F6:G6)</f>
        <v>148</v>
      </c>
      <c r="I6" s="59">
        <v>31640</v>
      </c>
      <c r="J6" s="59">
        <v>38904</v>
      </c>
      <c r="K6" s="60">
        <f>SUM(I6:J6)</f>
        <v>70544</v>
      </c>
      <c r="L6" s="59">
        <v>1393</v>
      </c>
      <c r="M6" s="60">
        <v>422</v>
      </c>
      <c r="N6" s="60">
        <f>SUM(L6:M6)</f>
        <v>1815</v>
      </c>
      <c r="O6" s="61">
        <f>E6+H6+K6+N6</f>
        <v>82283</v>
      </c>
      <c r="P6" s="43"/>
      <c r="Q6" s="44"/>
      <c r="R6" s="44"/>
      <c r="S6" s="44"/>
      <c r="T6" s="44"/>
    </row>
    <row r="7" spans="1:20" s="45" customFormat="1" ht="36.75" customHeight="1" x14ac:dyDescent="0.15">
      <c r="A7" s="168" t="s">
        <v>64</v>
      </c>
      <c r="B7" s="62">
        <v>3799</v>
      </c>
      <c r="C7" s="62">
        <v>5719</v>
      </c>
      <c r="D7" s="62">
        <v>318</v>
      </c>
      <c r="E7" s="59">
        <f>SUM(B7:D7)</f>
        <v>9836</v>
      </c>
      <c r="F7" s="62">
        <v>33</v>
      </c>
      <c r="G7" s="62">
        <v>122</v>
      </c>
      <c r="H7" s="60">
        <f>SUM(F7:G7)</f>
        <v>155</v>
      </c>
      <c r="I7" s="62">
        <v>32689</v>
      </c>
      <c r="J7" s="62">
        <v>38341</v>
      </c>
      <c r="K7" s="60">
        <f>SUM(I7:J7)</f>
        <v>71030</v>
      </c>
      <c r="L7" s="62">
        <v>1416</v>
      </c>
      <c r="M7" s="63">
        <v>417</v>
      </c>
      <c r="N7" s="60">
        <f>SUM(L7:M7)</f>
        <v>1833</v>
      </c>
      <c r="O7" s="61">
        <f>E7+H7+K7+N7</f>
        <v>82854</v>
      </c>
      <c r="P7" s="43"/>
      <c r="Q7" s="44"/>
      <c r="R7" s="44"/>
      <c r="S7" s="44"/>
      <c r="T7" s="44"/>
    </row>
    <row r="8" spans="1:20" ht="36.75" customHeight="1" x14ac:dyDescent="0.15">
      <c r="A8" s="168" t="s">
        <v>65</v>
      </c>
      <c r="B8" s="64">
        <v>3898</v>
      </c>
      <c r="C8" s="64">
        <v>5776</v>
      </c>
      <c r="D8" s="64">
        <v>339</v>
      </c>
      <c r="E8" s="59">
        <f>SUM(B8:D8)</f>
        <v>10013</v>
      </c>
      <c r="F8" s="64">
        <v>30</v>
      </c>
      <c r="G8" s="64">
        <v>130</v>
      </c>
      <c r="H8" s="60">
        <f>SUM(F8:G8)</f>
        <v>160</v>
      </c>
      <c r="I8" s="64">
        <v>33582</v>
      </c>
      <c r="J8" s="64">
        <v>37548</v>
      </c>
      <c r="K8" s="60">
        <f>SUM(I8:J8)</f>
        <v>71130</v>
      </c>
      <c r="L8" s="64">
        <v>1444</v>
      </c>
      <c r="M8" s="65">
        <v>417</v>
      </c>
      <c r="N8" s="60">
        <v>1861</v>
      </c>
      <c r="O8" s="61">
        <f>E8+H8+K8+N8</f>
        <v>83164</v>
      </c>
      <c r="P8" s="46"/>
      <c r="Q8" s="47"/>
      <c r="R8" s="47"/>
      <c r="S8" s="47"/>
      <c r="T8" s="47"/>
    </row>
    <row r="9" spans="1:20" ht="36.75" customHeight="1" x14ac:dyDescent="0.15">
      <c r="A9" s="168" t="s">
        <v>66</v>
      </c>
      <c r="B9" s="59">
        <v>3968</v>
      </c>
      <c r="C9" s="59">
        <v>5785</v>
      </c>
      <c r="D9" s="59">
        <v>325</v>
      </c>
      <c r="E9" s="59">
        <f>SUM(B9:D9)</f>
        <v>10078</v>
      </c>
      <c r="F9" s="59">
        <v>33</v>
      </c>
      <c r="G9" s="59">
        <v>140</v>
      </c>
      <c r="H9" s="60">
        <f>SUM(F9:G9)</f>
        <v>173</v>
      </c>
      <c r="I9" s="59">
        <v>34470</v>
      </c>
      <c r="J9" s="59">
        <v>36793</v>
      </c>
      <c r="K9" s="60">
        <f>SUM(I9:J9)</f>
        <v>71263</v>
      </c>
      <c r="L9" s="59">
        <v>1413</v>
      </c>
      <c r="M9" s="60">
        <v>413</v>
      </c>
      <c r="N9" s="60">
        <f>SUM(L9:M9)</f>
        <v>1826</v>
      </c>
      <c r="O9" s="61">
        <f>E9+H9+K9+N9</f>
        <v>83340</v>
      </c>
      <c r="P9" s="46"/>
      <c r="Q9" s="47"/>
      <c r="R9" s="47"/>
      <c r="S9" s="47"/>
      <c r="T9" s="47"/>
    </row>
    <row r="10" spans="1:20" ht="36.75" customHeight="1" thickBot="1" x14ac:dyDescent="0.2">
      <c r="A10" s="169" t="s">
        <v>67</v>
      </c>
      <c r="B10" s="66">
        <v>3990</v>
      </c>
      <c r="C10" s="66">
        <v>5822</v>
      </c>
      <c r="D10" s="66">
        <v>315</v>
      </c>
      <c r="E10" s="67">
        <f>SUM(B10:D10)</f>
        <v>10127</v>
      </c>
      <c r="F10" s="66">
        <v>22</v>
      </c>
      <c r="G10" s="66">
        <v>133</v>
      </c>
      <c r="H10" s="68">
        <f>SUM(F10:G10)</f>
        <v>155</v>
      </c>
      <c r="I10" s="66">
        <v>35102</v>
      </c>
      <c r="J10" s="66">
        <v>35857</v>
      </c>
      <c r="K10" s="68">
        <f>SUM(I10:J10)</f>
        <v>70959</v>
      </c>
      <c r="L10" s="66">
        <v>1437</v>
      </c>
      <c r="M10" s="69">
        <v>415</v>
      </c>
      <c r="N10" s="68">
        <v>1852</v>
      </c>
      <c r="O10" s="70">
        <f>E10+H10+K10+N10</f>
        <v>83093</v>
      </c>
      <c r="P10" s="46"/>
      <c r="Q10" s="47"/>
      <c r="R10" s="47"/>
      <c r="S10" s="47"/>
      <c r="T10" s="47"/>
    </row>
    <row r="11" spans="1:20" s="45" customFormat="1" ht="25.5" customHeight="1" x14ac:dyDescent="0.1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 t="s">
        <v>10</v>
      </c>
      <c r="P11" s="43"/>
      <c r="Q11" s="44"/>
      <c r="R11" s="44"/>
      <c r="S11" s="44"/>
      <c r="T11" s="44"/>
    </row>
    <row r="12" spans="1:20" s="45" customFormat="1" ht="25.5" customHeight="1" x14ac:dyDescent="0.15">
      <c r="A12" s="162" t="s">
        <v>138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3"/>
      <c r="Q12" s="44"/>
      <c r="R12" s="44"/>
      <c r="S12" s="44"/>
      <c r="T12" s="44"/>
    </row>
    <row r="13" spans="1:20" s="45" customFormat="1" ht="25.5" customHeight="1" thickBot="1" x14ac:dyDescent="0.2">
      <c r="A13" s="50" t="s">
        <v>127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M13" s="185" t="s">
        <v>9</v>
      </c>
      <c r="N13" s="185"/>
      <c r="O13" s="185"/>
      <c r="P13" s="43"/>
      <c r="Q13" s="44"/>
      <c r="R13" s="44"/>
      <c r="S13" s="44"/>
      <c r="T13" s="44"/>
    </row>
    <row r="14" spans="1:20" s="52" customFormat="1" ht="20.25" customHeight="1" x14ac:dyDescent="0.15">
      <c r="A14" s="195" t="s">
        <v>125</v>
      </c>
      <c r="B14" s="189" t="s">
        <v>78</v>
      </c>
      <c r="C14" s="189" t="s">
        <v>42</v>
      </c>
      <c r="D14" s="189" t="s">
        <v>77</v>
      </c>
      <c r="E14" s="199" t="s">
        <v>6</v>
      </c>
      <c r="F14" s="189" t="s">
        <v>8</v>
      </c>
      <c r="G14" s="189" t="s">
        <v>7</v>
      </c>
      <c r="H14" s="189" t="s">
        <v>76</v>
      </c>
      <c r="I14" s="189" t="s">
        <v>43</v>
      </c>
      <c r="J14" s="189" t="s">
        <v>44</v>
      </c>
      <c r="K14" s="189" t="s">
        <v>45</v>
      </c>
      <c r="L14" s="189" t="s">
        <v>75</v>
      </c>
      <c r="M14" s="189" t="s">
        <v>46</v>
      </c>
      <c r="N14" s="191" t="s">
        <v>47</v>
      </c>
      <c r="O14" s="197" t="s">
        <v>5</v>
      </c>
    </row>
    <row r="15" spans="1:20" s="52" customFormat="1" ht="20.25" customHeight="1" x14ac:dyDescent="0.15">
      <c r="A15" s="196"/>
      <c r="B15" s="190"/>
      <c r="C15" s="190"/>
      <c r="D15" s="190"/>
      <c r="E15" s="200"/>
      <c r="F15" s="190"/>
      <c r="G15" s="190"/>
      <c r="H15" s="190"/>
      <c r="I15" s="190"/>
      <c r="J15" s="190"/>
      <c r="K15" s="190"/>
      <c r="L15" s="190"/>
      <c r="M15" s="190"/>
      <c r="N15" s="192"/>
      <c r="O15" s="198"/>
    </row>
    <row r="16" spans="1:20" s="52" customFormat="1" ht="20.25" customHeight="1" x14ac:dyDescent="0.15">
      <c r="A16" s="196"/>
      <c r="B16" s="190"/>
      <c r="C16" s="190"/>
      <c r="D16" s="190"/>
      <c r="E16" s="200"/>
      <c r="F16" s="190"/>
      <c r="G16" s="190"/>
      <c r="H16" s="190"/>
      <c r="I16" s="190"/>
      <c r="J16" s="190"/>
      <c r="K16" s="190"/>
      <c r="L16" s="190"/>
      <c r="M16" s="190"/>
      <c r="N16" s="192"/>
      <c r="O16" s="198"/>
      <c r="P16" s="36"/>
      <c r="Q16" s="53"/>
      <c r="R16" s="54"/>
      <c r="S16" s="46"/>
    </row>
    <row r="17" spans="1:19" s="52" customFormat="1" ht="36.75" customHeight="1" x14ac:dyDescent="0.15">
      <c r="A17" s="167" t="s">
        <v>73</v>
      </c>
      <c r="B17" s="64">
        <v>6918</v>
      </c>
      <c r="C17" s="64">
        <v>899</v>
      </c>
      <c r="D17" s="64">
        <v>1304</v>
      </c>
      <c r="E17" s="64">
        <v>173</v>
      </c>
      <c r="F17" s="64">
        <v>2311</v>
      </c>
      <c r="G17" s="64">
        <v>2</v>
      </c>
      <c r="H17" s="64">
        <v>3</v>
      </c>
      <c r="I17" s="64">
        <v>41033</v>
      </c>
      <c r="J17" s="64">
        <v>275</v>
      </c>
      <c r="K17" s="64">
        <v>12294</v>
      </c>
      <c r="L17" s="64">
        <v>2732</v>
      </c>
      <c r="M17" s="64">
        <v>428</v>
      </c>
      <c r="N17" s="64">
        <v>3197</v>
      </c>
      <c r="O17" s="163">
        <f>SUM(B17:N17)</f>
        <v>71569</v>
      </c>
      <c r="P17" s="71"/>
      <c r="Q17" s="56"/>
      <c r="R17" s="57"/>
      <c r="S17" s="46"/>
    </row>
    <row r="18" spans="1:19" s="52" customFormat="1" ht="36.75" customHeight="1" x14ac:dyDescent="0.15">
      <c r="A18" s="168" t="s">
        <v>64</v>
      </c>
      <c r="B18" s="64">
        <v>6626</v>
      </c>
      <c r="C18" s="64">
        <v>875</v>
      </c>
      <c r="D18" s="64">
        <v>1342</v>
      </c>
      <c r="E18" s="64">
        <v>167</v>
      </c>
      <c r="F18" s="64">
        <v>2301</v>
      </c>
      <c r="G18" s="64">
        <v>2</v>
      </c>
      <c r="H18" s="64">
        <v>3</v>
      </c>
      <c r="I18" s="64">
        <v>41644</v>
      </c>
      <c r="J18" s="64">
        <v>274</v>
      </c>
      <c r="K18" s="64">
        <v>12165</v>
      </c>
      <c r="L18" s="64">
        <v>2719</v>
      </c>
      <c r="M18" s="64">
        <v>424</v>
      </c>
      <c r="N18" s="64">
        <v>3211</v>
      </c>
      <c r="O18" s="163">
        <f>SUM(B18:N18)</f>
        <v>71753</v>
      </c>
      <c r="P18" s="55"/>
      <c r="Q18" s="56"/>
      <c r="R18" s="57"/>
      <c r="S18" s="46"/>
    </row>
    <row r="19" spans="1:19" s="52" customFormat="1" ht="36.75" customHeight="1" x14ac:dyDescent="0.15">
      <c r="A19" s="168" t="s">
        <v>65</v>
      </c>
      <c r="B19" s="64">
        <v>6338</v>
      </c>
      <c r="C19" s="64">
        <v>870</v>
      </c>
      <c r="D19" s="64">
        <v>1392</v>
      </c>
      <c r="E19" s="64">
        <v>160</v>
      </c>
      <c r="F19" s="64">
        <v>2309</v>
      </c>
      <c r="G19" s="64">
        <v>2</v>
      </c>
      <c r="H19" s="64">
        <v>3</v>
      </c>
      <c r="I19" s="64">
        <v>42145</v>
      </c>
      <c r="J19" s="64">
        <v>305</v>
      </c>
      <c r="K19" s="64">
        <v>11999</v>
      </c>
      <c r="L19" s="64">
        <v>2740</v>
      </c>
      <c r="M19" s="64">
        <v>427</v>
      </c>
      <c r="N19" s="64">
        <v>3258</v>
      </c>
      <c r="O19" s="163">
        <f>SUM(B19:N19)</f>
        <v>71948</v>
      </c>
      <c r="P19" s="55"/>
      <c r="Q19" s="56"/>
      <c r="R19" s="57"/>
      <c r="S19" s="46"/>
    </row>
    <row r="20" spans="1:19" s="52" customFormat="1" ht="36.75" customHeight="1" x14ac:dyDescent="0.15">
      <c r="A20" s="168" t="s">
        <v>66</v>
      </c>
      <c r="B20" s="64">
        <v>6104</v>
      </c>
      <c r="C20" s="64">
        <v>850</v>
      </c>
      <c r="D20" s="64">
        <v>1466</v>
      </c>
      <c r="E20" s="64">
        <v>163</v>
      </c>
      <c r="F20" s="64">
        <v>2299</v>
      </c>
      <c r="G20" s="64">
        <v>2</v>
      </c>
      <c r="H20" s="64">
        <v>1</v>
      </c>
      <c r="I20" s="64">
        <v>42804</v>
      </c>
      <c r="J20" s="64">
        <v>322</v>
      </c>
      <c r="K20" s="64">
        <v>12020</v>
      </c>
      <c r="L20" s="64">
        <v>2748</v>
      </c>
      <c r="M20" s="64">
        <v>437</v>
      </c>
      <c r="N20" s="64">
        <v>3281</v>
      </c>
      <c r="O20" s="163">
        <f>SUM(B20:N20)</f>
        <v>72497</v>
      </c>
      <c r="P20" s="55"/>
      <c r="Q20" s="56"/>
      <c r="R20" s="57"/>
      <c r="S20" s="46"/>
    </row>
    <row r="21" spans="1:19" s="52" customFormat="1" ht="36.75" customHeight="1" thickBot="1" x14ac:dyDescent="0.2">
      <c r="A21" s="169" t="s">
        <v>67</v>
      </c>
      <c r="B21" s="66">
        <v>5772</v>
      </c>
      <c r="C21" s="66">
        <v>843</v>
      </c>
      <c r="D21" s="66">
        <v>1529</v>
      </c>
      <c r="E21" s="66">
        <v>165</v>
      </c>
      <c r="F21" s="66">
        <v>2319</v>
      </c>
      <c r="G21" s="66">
        <v>2</v>
      </c>
      <c r="H21" s="66">
        <v>1</v>
      </c>
      <c r="I21" s="66">
        <v>43480</v>
      </c>
      <c r="J21" s="66">
        <v>347</v>
      </c>
      <c r="K21" s="66">
        <v>11911</v>
      </c>
      <c r="L21" s="66">
        <v>2766</v>
      </c>
      <c r="M21" s="66">
        <v>437</v>
      </c>
      <c r="N21" s="66">
        <v>3341</v>
      </c>
      <c r="O21" s="164">
        <f>SUM(B21:N21)</f>
        <v>72913</v>
      </c>
      <c r="P21" s="55"/>
      <c r="Q21" s="56"/>
      <c r="R21" s="57"/>
      <c r="S21" s="46"/>
    </row>
    <row r="22" spans="1:19" ht="18" customHeight="1" x14ac:dyDescent="0.15">
      <c r="M22" s="48"/>
      <c r="O22" s="49" t="s">
        <v>128</v>
      </c>
    </row>
    <row r="23" spans="1:19" ht="18" customHeight="1" x14ac:dyDescent="0.1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9" ht="18" customHeight="1" x14ac:dyDescent="0.15">
      <c r="B24" s="58"/>
      <c r="C24" s="58"/>
      <c r="D24" s="58"/>
      <c r="E24" s="58"/>
      <c r="F24" s="58"/>
      <c r="G24" s="58"/>
      <c r="I24" s="58"/>
      <c r="J24" s="58"/>
    </row>
    <row r="25" spans="1:19" ht="18" customHeight="1" x14ac:dyDescent="0.15">
      <c r="B25" s="58"/>
      <c r="C25" s="58"/>
      <c r="D25" s="58"/>
      <c r="E25" s="58"/>
      <c r="F25" s="58"/>
      <c r="G25" s="58"/>
      <c r="I25" s="58"/>
      <c r="J25" s="58"/>
    </row>
    <row r="26" spans="1:19" ht="18" customHeight="1" x14ac:dyDescent="0.15">
      <c r="B26" s="58"/>
      <c r="C26" s="58"/>
      <c r="D26" s="58"/>
      <c r="E26" s="58"/>
      <c r="F26" s="58"/>
      <c r="G26" s="58"/>
      <c r="I26" s="58"/>
      <c r="J26" s="58"/>
    </row>
    <row r="27" spans="1:19" ht="18" customHeight="1" x14ac:dyDescent="0.15">
      <c r="B27" s="58"/>
      <c r="C27" s="58"/>
      <c r="D27" s="58"/>
      <c r="E27" s="58"/>
      <c r="F27" s="58"/>
      <c r="G27" s="58"/>
      <c r="I27" s="58"/>
      <c r="J27" s="58"/>
    </row>
    <row r="28" spans="1:19" ht="18" customHeight="1" x14ac:dyDescent="0.15">
      <c r="B28" s="58"/>
      <c r="C28" s="58"/>
      <c r="D28" s="58"/>
      <c r="E28" s="58"/>
      <c r="F28" s="58"/>
      <c r="G28" s="58"/>
      <c r="I28" s="58"/>
      <c r="J28" s="58"/>
    </row>
    <row r="29" spans="1:19" ht="18" customHeight="1" x14ac:dyDescent="0.15">
      <c r="B29" s="58"/>
      <c r="C29" s="58"/>
      <c r="D29" s="58"/>
      <c r="E29" s="58"/>
      <c r="F29" s="58"/>
      <c r="G29" s="58"/>
      <c r="I29" s="58"/>
      <c r="J29" s="58"/>
    </row>
    <row r="30" spans="1:19" ht="18" customHeight="1" x14ac:dyDescent="0.15">
      <c r="B30" s="58"/>
      <c r="C30" s="58"/>
      <c r="D30" s="58"/>
      <c r="E30" s="58"/>
      <c r="F30" s="58"/>
      <c r="G30" s="58"/>
      <c r="I30" s="58"/>
      <c r="J30" s="58"/>
    </row>
    <row r="31" spans="1:19" ht="18" customHeight="1" x14ac:dyDescent="0.15">
      <c r="B31" s="58"/>
      <c r="C31" s="58"/>
      <c r="D31" s="58"/>
      <c r="E31" s="58"/>
      <c r="F31" s="58"/>
      <c r="G31" s="58"/>
      <c r="I31" s="58"/>
      <c r="J31" s="58"/>
    </row>
    <row r="32" spans="1:19" ht="18" customHeight="1" x14ac:dyDescent="0.15">
      <c r="B32" s="58"/>
      <c r="C32" s="58"/>
      <c r="D32" s="58"/>
      <c r="E32" s="58"/>
      <c r="F32" s="58"/>
      <c r="G32" s="58"/>
      <c r="I32" s="58"/>
      <c r="J32" s="58"/>
    </row>
    <row r="33" spans="1:17" ht="18" customHeight="1" x14ac:dyDescent="0.15">
      <c r="B33" s="58"/>
      <c r="C33" s="58"/>
      <c r="D33" s="58"/>
      <c r="E33" s="58"/>
      <c r="F33" s="58"/>
      <c r="G33" s="58"/>
      <c r="I33" s="58"/>
      <c r="J33" s="58"/>
    </row>
    <row r="34" spans="1:17" ht="18" customHeight="1" x14ac:dyDescent="0.15"/>
    <row r="35" spans="1:17" ht="18" customHeight="1" x14ac:dyDescent="0.15">
      <c r="B35" s="58"/>
      <c r="C35" s="58"/>
      <c r="D35" s="58"/>
      <c r="E35" s="58"/>
      <c r="F35" s="58"/>
      <c r="G35" s="58"/>
      <c r="I35" s="58"/>
      <c r="J35" s="58"/>
    </row>
    <row r="36" spans="1:17" ht="18" customHeight="1" x14ac:dyDescent="0.15">
      <c r="B36" s="58"/>
      <c r="C36" s="58"/>
      <c r="D36" s="58"/>
      <c r="E36" s="58"/>
      <c r="F36" s="58"/>
      <c r="I36" s="58"/>
    </row>
    <row r="37" spans="1:17" ht="18" customHeight="1" x14ac:dyDescent="0.15"/>
    <row r="38" spans="1:17" ht="18" customHeight="1" x14ac:dyDescent="0.15">
      <c r="B38" s="58"/>
      <c r="C38" s="58"/>
      <c r="D38" s="58"/>
      <c r="E38" s="58"/>
      <c r="F38" s="58"/>
      <c r="G38" s="58"/>
      <c r="I38" s="58"/>
      <c r="J38" s="58"/>
    </row>
    <row r="39" spans="1:17" ht="18" customHeight="1" x14ac:dyDescent="0.15"/>
    <row r="40" spans="1:17" ht="18" customHeight="1" x14ac:dyDescent="0.15"/>
    <row r="41" spans="1:17" ht="18" customHeight="1" x14ac:dyDescent="0.15">
      <c r="B41" s="58"/>
      <c r="C41" s="58"/>
      <c r="D41" s="58"/>
      <c r="E41" s="58"/>
      <c r="F41" s="58"/>
      <c r="I41" s="58"/>
    </row>
    <row r="42" spans="1:17" ht="18" customHeight="1" x14ac:dyDescent="0.15">
      <c r="B42" s="58"/>
      <c r="C42" s="58"/>
      <c r="D42" s="58"/>
      <c r="E42" s="58"/>
      <c r="F42" s="58"/>
      <c r="I42" s="58"/>
    </row>
    <row r="43" spans="1:17" ht="18" customHeight="1" x14ac:dyDescent="0.15">
      <c r="A43" s="52"/>
      <c r="B43" s="52"/>
      <c r="C43" s="52"/>
      <c r="D43" s="52"/>
      <c r="E43" s="52"/>
      <c r="F43" s="52"/>
      <c r="G43" s="52"/>
      <c r="I43" s="52"/>
      <c r="J43" s="52"/>
      <c r="O43" s="58"/>
      <c r="P43" s="58"/>
      <c r="Q43" s="58"/>
    </row>
    <row r="44" spans="1:17" ht="18" customHeight="1" x14ac:dyDescent="0.15">
      <c r="A44" s="52"/>
      <c r="B44" s="52"/>
      <c r="C44" s="52"/>
      <c r="D44" s="52"/>
      <c r="E44" s="52"/>
      <c r="F44" s="52"/>
      <c r="G44" s="52"/>
      <c r="I44" s="52"/>
      <c r="J44" s="52"/>
      <c r="O44" s="58"/>
      <c r="P44" s="58"/>
      <c r="Q44" s="58"/>
    </row>
    <row r="45" spans="1:17" ht="18" customHeight="1" x14ac:dyDescent="0.15">
      <c r="A45" s="52"/>
      <c r="B45" s="52"/>
      <c r="C45" s="52"/>
      <c r="D45" s="52"/>
      <c r="E45" s="52"/>
      <c r="F45" s="52"/>
      <c r="G45" s="52"/>
      <c r="I45" s="52"/>
      <c r="J45" s="52"/>
      <c r="O45" s="58"/>
      <c r="P45" s="58"/>
      <c r="Q45" s="58"/>
    </row>
    <row r="46" spans="1:17" ht="18" customHeight="1" x14ac:dyDescent="0.15">
      <c r="A46" s="52"/>
      <c r="B46" s="52"/>
      <c r="C46" s="52"/>
      <c r="D46" s="52"/>
      <c r="E46" s="52"/>
      <c r="F46" s="52"/>
      <c r="G46" s="52"/>
      <c r="I46" s="52"/>
      <c r="J46" s="52"/>
      <c r="O46" s="58"/>
      <c r="P46" s="58"/>
      <c r="Q46" s="58"/>
    </row>
    <row r="47" spans="1:17" ht="18" customHeight="1" x14ac:dyDescent="0.15">
      <c r="A47" s="52"/>
      <c r="B47" s="52"/>
      <c r="C47" s="52"/>
      <c r="D47" s="52"/>
      <c r="E47" s="52"/>
      <c r="F47" s="52"/>
      <c r="G47" s="52"/>
      <c r="I47" s="52"/>
      <c r="J47" s="52"/>
      <c r="O47" s="58"/>
      <c r="P47" s="58"/>
      <c r="Q47" s="58"/>
    </row>
    <row r="48" spans="1:17" ht="18" customHeight="1" x14ac:dyDescent="0.15">
      <c r="A48" s="52"/>
      <c r="B48" s="52"/>
      <c r="C48" s="52"/>
      <c r="D48" s="52"/>
      <c r="E48" s="52"/>
      <c r="F48" s="52"/>
      <c r="G48" s="52"/>
      <c r="I48" s="52"/>
      <c r="J48" s="52"/>
      <c r="O48" s="58"/>
      <c r="P48" s="58"/>
      <c r="Q48" s="58"/>
    </row>
    <row r="49" spans="1:17" ht="18" customHeight="1" x14ac:dyDescent="0.15">
      <c r="A49" s="52"/>
      <c r="B49" s="52"/>
      <c r="C49" s="52"/>
      <c r="D49" s="52"/>
      <c r="E49" s="52"/>
      <c r="F49" s="52"/>
      <c r="G49" s="52"/>
      <c r="I49" s="52"/>
      <c r="J49" s="52"/>
      <c r="O49" s="58"/>
      <c r="P49" s="58"/>
      <c r="Q49" s="58"/>
    </row>
    <row r="50" spans="1:17" ht="18" customHeight="1" x14ac:dyDescent="0.15">
      <c r="O50" s="58"/>
      <c r="P50" s="58"/>
      <c r="Q50" s="58"/>
    </row>
    <row r="51" spans="1:17" ht="18" customHeight="1" x14ac:dyDescent="0.15"/>
    <row r="52" spans="1:17" x14ac:dyDescent="0.15">
      <c r="O52" s="58"/>
      <c r="P52" s="58"/>
      <c r="Q52" s="58"/>
    </row>
    <row r="53" spans="1:17" x14ac:dyDescent="0.15">
      <c r="O53" s="58"/>
      <c r="P53" s="58"/>
    </row>
    <row r="55" spans="1:17" x14ac:dyDescent="0.15">
      <c r="O55" s="58"/>
      <c r="P55" s="58"/>
      <c r="Q55" s="58"/>
    </row>
  </sheetData>
  <mergeCells count="28">
    <mergeCell ref="A14:A16"/>
    <mergeCell ref="O14:O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M13:O13"/>
    <mergeCell ref="L14:L16"/>
    <mergeCell ref="M14:M16"/>
    <mergeCell ref="N14:N16"/>
    <mergeCell ref="B4:E4"/>
    <mergeCell ref="I4:K4"/>
    <mergeCell ref="O4:O5"/>
    <mergeCell ref="S3:S5"/>
    <mergeCell ref="T3:T5"/>
    <mergeCell ref="L4:N4"/>
    <mergeCell ref="L3:O3"/>
    <mergeCell ref="A4:A5"/>
    <mergeCell ref="F4:H4"/>
    <mergeCell ref="P3:P5"/>
    <mergeCell ref="Q3:Q5"/>
    <mergeCell ref="R3:R5"/>
  </mergeCells>
  <phoneticPr fontId="2"/>
  <printOptions horizontalCentered="1"/>
  <pageMargins left="0.43307086614173229" right="0.11811023622047245" top="0.11811023622047245" bottom="0.23622047244094491" header="0.11811023622047245" footer="0.19685039370078741"/>
  <pageSetup paperSize="9" scale="93" orientation="landscape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Normal="100" zoomScaleSheetLayoutView="100" workbookViewId="0"/>
  </sheetViews>
  <sheetFormatPr defaultRowHeight="13.5" x14ac:dyDescent="0.15"/>
  <cols>
    <col min="1" max="1" width="22.375" style="86" bestFit="1" customWidth="1"/>
    <col min="2" max="5" width="12.625" style="86" customWidth="1"/>
    <col min="6" max="6" width="18.625" style="86" customWidth="1"/>
    <col min="7" max="246" width="9" style="86"/>
    <col min="247" max="247" width="17.625" style="86" bestFit="1" customWidth="1"/>
    <col min="248" max="249" width="10.125" style="86" customWidth="1"/>
    <col min="250" max="256" width="9.875" style="86" customWidth="1"/>
    <col min="257" max="257" width="9.5" style="86" bestFit="1" customWidth="1"/>
    <col min="258" max="502" width="9" style="86"/>
    <col min="503" max="503" width="17.625" style="86" bestFit="1" customWidth="1"/>
    <col min="504" max="505" width="10.125" style="86" customWidth="1"/>
    <col min="506" max="512" width="9.875" style="86" customWidth="1"/>
    <col min="513" max="513" width="9.5" style="86" bestFit="1" customWidth="1"/>
    <col min="514" max="758" width="9" style="86"/>
    <col min="759" max="759" width="17.625" style="86" bestFit="1" customWidth="1"/>
    <col min="760" max="761" width="10.125" style="86" customWidth="1"/>
    <col min="762" max="768" width="9.875" style="86" customWidth="1"/>
    <col min="769" max="769" width="9.5" style="86" bestFit="1" customWidth="1"/>
    <col min="770" max="1014" width="9" style="86"/>
    <col min="1015" max="1015" width="17.625" style="86" bestFit="1" customWidth="1"/>
    <col min="1016" max="1017" width="10.125" style="86" customWidth="1"/>
    <col min="1018" max="1024" width="9.875" style="86" customWidth="1"/>
    <col min="1025" max="1025" width="9.5" style="86" bestFit="1" customWidth="1"/>
    <col min="1026" max="1270" width="9" style="86"/>
    <col min="1271" max="1271" width="17.625" style="86" bestFit="1" customWidth="1"/>
    <col min="1272" max="1273" width="10.125" style="86" customWidth="1"/>
    <col min="1274" max="1280" width="9.875" style="86" customWidth="1"/>
    <col min="1281" max="1281" width="9.5" style="86" bestFit="1" customWidth="1"/>
    <col min="1282" max="1526" width="9" style="86"/>
    <col min="1527" max="1527" width="17.625" style="86" bestFit="1" customWidth="1"/>
    <col min="1528" max="1529" width="10.125" style="86" customWidth="1"/>
    <col min="1530" max="1536" width="9.875" style="86" customWidth="1"/>
    <col min="1537" max="1537" width="9.5" style="86" bestFit="1" customWidth="1"/>
    <col min="1538" max="1782" width="9" style="86"/>
    <col min="1783" max="1783" width="17.625" style="86" bestFit="1" customWidth="1"/>
    <col min="1784" max="1785" width="10.125" style="86" customWidth="1"/>
    <col min="1786" max="1792" width="9.875" style="86" customWidth="1"/>
    <col min="1793" max="1793" width="9.5" style="86" bestFit="1" customWidth="1"/>
    <col min="1794" max="2038" width="9" style="86"/>
    <col min="2039" max="2039" width="17.625" style="86" bestFit="1" customWidth="1"/>
    <col min="2040" max="2041" width="10.125" style="86" customWidth="1"/>
    <col min="2042" max="2048" width="9.875" style="86" customWidth="1"/>
    <col min="2049" max="2049" width="9.5" style="86" bestFit="1" customWidth="1"/>
    <col min="2050" max="2294" width="9" style="86"/>
    <col min="2295" max="2295" width="17.625" style="86" bestFit="1" customWidth="1"/>
    <col min="2296" max="2297" width="10.125" style="86" customWidth="1"/>
    <col min="2298" max="2304" width="9.875" style="86" customWidth="1"/>
    <col min="2305" max="2305" width="9.5" style="86" bestFit="1" customWidth="1"/>
    <col min="2306" max="2550" width="9" style="86"/>
    <col min="2551" max="2551" width="17.625" style="86" bestFit="1" customWidth="1"/>
    <col min="2552" max="2553" width="10.125" style="86" customWidth="1"/>
    <col min="2554" max="2560" width="9.875" style="86" customWidth="1"/>
    <col min="2561" max="2561" width="9.5" style="86" bestFit="1" customWidth="1"/>
    <col min="2562" max="2806" width="9" style="86"/>
    <col min="2807" max="2807" width="17.625" style="86" bestFit="1" customWidth="1"/>
    <col min="2808" max="2809" width="10.125" style="86" customWidth="1"/>
    <col min="2810" max="2816" width="9.875" style="86" customWidth="1"/>
    <col min="2817" max="2817" width="9.5" style="86" bestFit="1" customWidth="1"/>
    <col min="2818" max="3062" width="9" style="86"/>
    <col min="3063" max="3063" width="17.625" style="86" bestFit="1" customWidth="1"/>
    <col min="3064" max="3065" width="10.125" style="86" customWidth="1"/>
    <col min="3066" max="3072" width="9.875" style="86" customWidth="1"/>
    <col min="3073" max="3073" width="9.5" style="86" bestFit="1" customWidth="1"/>
    <col min="3074" max="3318" width="9" style="86"/>
    <col min="3319" max="3319" width="17.625" style="86" bestFit="1" customWidth="1"/>
    <col min="3320" max="3321" width="10.125" style="86" customWidth="1"/>
    <col min="3322" max="3328" width="9.875" style="86" customWidth="1"/>
    <col min="3329" max="3329" width="9.5" style="86" bestFit="1" customWidth="1"/>
    <col min="3330" max="3574" width="9" style="86"/>
    <col min="3575" max="3575" width="17.625" style="86" bestFit="1" customWidth="1"/>
    <col min="3576" max="3577" width="10.125" style="86" customWidth="1"/>
    <col min="3578" max="3584" width="9.875" style="86" customWidth="1"/>
    <col min="3585" max="3585" width="9.5" style="86" bestFit="1" customWidth="1"/>
    <col min="3586" max="3830" width="9" style="86"/>
    <col min="3831" max="3831" width="17.625" style="86" bestFit="1" customWidth="1"/>
    <col min="3832" max="3833" width="10.125" style="86" customWidth="1"/>
    <col min="3834" max="3840" width="9.875" style="86" customWidth="1"/>
    <col min="3841" max="3841" width="9.5" style="86" bestFit="1" customWidth="1"/>
    <col min="3842" max="4086" width="9" style="86"/>
    <col min="4087" max="4087" width="17.625" style="86" bestFit="1" customWidth="1"/>
    <col min="4088" max="4089" width="10.125" style="86" customWidth="1"/>
    <col min="4090" max="4096" width="9.875" style="86" customWidth="1"/>
    <col min="4097" max="4097" width="9.5" style="86" bestFit="1" customWidth="1"/>
    <col min="4098" max="4342" width="9" style="86"/>
    <col min="4343" max="4343" width="17.625" style="86" bestFit="1" customWidth="1"/>
    <col min="4344" max="4345" width="10.125" style="86" customWidth="1"/>
    <col min="4346" max="4352" width="9.875" style="86" customWidth="1"/>
    <col min="4353" max="4353" width="9.5" style="86" bestFit="1" customWidth="1"/>
    <col min="4354" max="4598" width="9" style="86"/>
    <col min="4599" max="4599" width="17.625" style="86" bestFit="1" customWidth="1"/>
    <col min="4600" max="4601" width="10.125" style="86" customWidth="1"/>
    <col min="4602" max="4608" width="9.875" style="86" customWidth="1"/>
    <col min="4609" max="4609" width="9.5" style="86" bestFit="1" customWidth="1"/>
    <col min="4610" max="4854" width="9" style="86"/>
    <col min="4855" max="4855" width="17.625" style="86" bestFit="1" customWidth="1"/>
    <col min="4856" max="4857" width="10.125" style="86" customWidth="1"/>
    <col min="4858" max="4864" width="9.875" style="86" customWidth="1"/>
    <col min="4865" max="4865" width="9.5" style="86" bestFit="1" customWidth="1"/>
    <col min="4866" max="5110" width="9" style="86"/>
    <col min="5111" max="5111" width="17.625" style="86" bestFit="1" customWidth="1"/>
    <col min="5112" max="5113" width="10.125" style="86" customWidth="1"/>
    <col min="5114" max="5120" width="9.875" style="86" customWidth="1"/>
    <col min="5121" max="5121" width="9.5" style="86" bestFit="1" customWidth="1"/>
    <col min="5122" max="5366" width="9" style="86"/>
    <col min="5367" max="5367" width="17.625" style="86" bestFit="1" customWidth="1"/>
    <col min="5368" max="5369" width="10.125" style="86" customWidth="1"/>
    <col min="5370" max="5376" width="9.875" style="86" customWidth="1"/>
    <col min="5377" max="5377" width="9.5" style="86" bestFit="1" customWidth="1"/>
    <col min="5378" max="5622" width="9" style="86"/>
    <col min="5623" max="5623" width="17.625" style="86" bestFit="1" customWidth="1"/>
    <col min="5624" max="5625" width="10.125" style="86" customWidth="1"/>
    <col min="5626" max="5632" width="9.875" style="86" customWidth="1"/>
    <col min="5633" max="5633" width="9.5" style="86" bestFit="1" customWidth="1"/>
    <col min="5634" max="5878" width="9" style="86"/>
    <col min="5879" max="5879" width="17.625" style="86" bestFit="1" customWidth="1"/>
    <col min="5880" max="5881" width="10.125" style="86" customWidth="1"/>
    <col min="5882" max="5888" width="9.875" style="86" customWidth="1"/>
    <col min="5889" max="5889" width="9.5" style="86" bestFit="1" customWidth="1"/>
    <col min="5890" max="6134" width="9" style="86"/>
    <col min="6135" max="6135" width="17.625" style="86" bestFit="1" customWidth="1"/>
    <col min="6136" max="6137" width="10.125" style="86" customWidth="1"/>
    <col min="6138" max="6144" width="9.875" style="86" customWidth="1"/>
    <col min="6145" max="6145" width="9.5" style="86" bestFit="1" customWidth="1"/>
    <col min="6146" max="6390" width="9" style="86"/>
    <col min="6391" max="6391" width="17.625" style="86" bestFit="1" customWidth="1"/>
    <col min="6392" max="6393" width="10.125" style="86" customWidth="1"/>
    <col min="6394" max="6400" width="9.875" style="86" customWidth="1"/>
    <col min="6401" max="6401" width="9.5" style="86" bestFit="1" customWidth="1"/>
    <col min="6402" max="6646" width="9" style="86"/>
    <col min="6647" max="6647" width="17.625" style="86" bestFit="1" customWidth="1"/>
    <col min="6648" max="6649" width="10.125" style="86" customWidth="1"/>
    <col min="6650" max="6656" width="9.875" style="86" customWidth="1"/>
    <col min="6657" max="6657" width="9.5" style="86" bestFit="1" customWidth="1"/>
    <col min="6658" max="6902" width="9" style="86"/>
    <col min="6903" max="6903" width="17.625" style="86" bestFit="1" customWidth="1"/>
    <col min="6904" max="6905" width="10.125" style="86" customWidth="1"/>
    <col min="6906" max="6912" width="9.875" style="86" customWidth="1"/>
    <col min="6913" max="6913" width="9.5" style="86" bestFit="1" customWidth="1"/>
    <col min="6914" max="7158" width="9" style="86"/>
    <col min="7159" max="7159" width="17.625" style="86" bestFit="1" customWidth="1"/>
    <col min="7160" max="7161" width="10.125" style="86" customWidth="1"/>
    <col min="7162" max="7168" width="9.875" style="86" customWidth="1"/>
    <col min="7169" max="7169" width="9.5" style="86" bestFit="1" customWidth="1"/>
    <col min="7170" max="7414" width="9" style="86"/>
    <col min="7415" max="7415" width="17.625" style="86" bestFit="1" customWidth="1"/>
    <col min="7416" max="7417" width="10.125" style="86" customWidth="1"/>
    <col min="7418" max="7424" width="9.875" style="86" customWidth="1"/>
    <col min="7425" max="7425" width="9.5" style="86" bestFit="1" customWidth="1"/>
    <col min="7426" max="7670" width="9" style="86"/>
    <col min="7671" max="7671" width="17.625" style="86" bestFit="1" customWidth="1"/>
    <col min="7672" max="7673" width="10.125" style="86" customWidth="1"/>
    <col min="7674" max="7680" width="9.875" style="86" customWidth="1"/>
    <col min="7681" max="7681" width="9.5" style="86" bestFit="1" customWidth="1"/>
    <col min="7682" max="7926" width="9" style="86"/>
    <col min="7927" max="7927" width="17.625" style="86" bestFit="1" customWidth="1"/>
    <col min="7928" max="7929" width="10.125" style="86" customWidth="1"/>
    <col min="7930" max="7936" width="9.875" style="86" customWidth="1"/>
    <col min="7937" max="7937" width="9.5" style="86" bestFit="1" customWidth="1"/>
    <col min="7938" max="8182" width="9" style="86"/>
    <col min="8183" max="8183" width="17.625" style="86" bestFit="1" customWidth="1"/>
    <col min="8184" max="8185" width="10.125" style="86" customWidth="1"/>
    <col min="8186" max="8192" width="9.875" style="86" customWidth="1"/>
    <col min="8193" max="8193" width="9.5" style="86" bestFit="1" customWidth="1"/>
    <col min="8194" max="8438" width="9" style="86"/>
    <col min="8439" max="8439" width="17.625" style="86" bestFit="1" customWidth="1"/>
    <col min="8440" max="8441" width="10.125" style="86" customWidth="1"/>
    <col min="8442" max="8448" width="9.875" style="86" customWidth="1"/>
    <col min="8449" max="8449" width="9.5" style="86" bestFit="1" customWidth="1"/>
    <col min="8450" max="8694" width="9" style="86"/>
    <col min="8695" max="8695" width="17.625" style="86" bestFit="1" customWidth="1"/>
    <col min="8696" max="8697" width="10.125" style="86" customWidth="1"/>
    <col min="8698" max="8704" width="9.875" style="86" customWidth="1"/>
    <col min="8705" max="8705" width="9.5" style="86" bestFit="1" customWidth="1"/>
    <col min="8706" max="8950" width="9" style="86"/>
    <col min="8951" max="8951" width="17.625" style="86" bestFit="1" customWidth="1"/>
    <col min="8952" max="8953" width="10.125" style="86" customWidth="1"/>
    <col min="8954" max="8960" width="9.875" style="86" customWidth="1"/>
    <col min="8961" max="8961" width="9.5" style="86" bestFit="1" customWidth="1"/>
    <col min="8962" max="9206" width="9" style="86"/>
    <col min="9207" max="9207" width="17.625" style="86" bestFit="1" customWidth="1"/>
    <col min="9208" max="9209" width="10.125" style="86" customWidth="1"/>
    <col min="9210" max="9216" width="9.875" style="86" customWidth="1"/>
    <col min="9217" max="9217" width="9.5" style="86" bestFit="1" customWidth="1"/>
    <col min="9218" max="9462" width="9" style="86"/>
    <col min="9463" max="9463" width="17.625" style="86" bestFit="1" customWidth="1"/>
    <col min="9464" max="9465" width="10.125" style="86" customWidth="1"/>
    <col min="9466" max="9472" width="9.875" style="86" customWidth="1"/>
    <col min="9473" max="9473" width="9.5" style="86" bestFit="1" customWidth="1"/>
    <col min="9474" max="9718" width="9" style="86"/>
    <col min="9719" max="9719" width="17.625" style="86" bestFit="1" customWidth="1"/>
    <col min="9720" max="9721" width="10.125" style="86" customWidth="1"/>
    <col min="9722" max="9728" width="9.875" style="86" customWidth="1"/>
    <col min="9729" max="9729" width="9.5" style="86" bestFit="1" customWidth="1"/>
    <col min="9730" max="9974" width="9" style="86"/>
    <col min="9975" max="9975" width="17.625" style="86" bestFit="1" customWidth="1"/>
    <col min="9976" max="9977" width="10.125" style="86" customWidth="1"/>
    <col min="9978" max="9984" width="9.875" style="86" customWidth="1"/>
    <col min="9985" max="9985" width="9.5" style="86" bestFit="1" customWidth="1"/>
    <col min="9986" max="10230" width="9" style="86"/>
    <col min="10231" max="10231" width="17.625" style="86" bestFit="1" customWidth="1"/>
    <col min="10232" max="10233" width="10.125" style="86" customWidth="1"/>
    <col min="10234" max="10240" width="9.875" style="86" customWidth="1"/>
    <col min="10241" max="10241" width="9.5" style="86" bestFit="1" customWidth="1"/>
    <col min="10242" max="10486" width="9" style="86"/>
    <col min="10487" max="10487" width="17.625" style="86" bestFit="1" customWidth="1"/>
    <col min="10488" max="10489" width="10.125" style="86" customWidth="1"/>
    <col min="10490" max="10496" width="9.875" style="86" customWidth="1"/>
    <col min="10497" max="10497" width="9.5" style="86" bestFit="1" customWidth="1"/>
    <col min="10498" max="10742" width="9" style="86"/>
    <col min="10743" max="10743" width="17.625" style="86" bestFit="1" customWidth="1"/>
    <col min="10744" max="10745" width="10.125" style="86" customWidth="1"/>
    <col min="10746" max="10752" width="9.875" style="86" customWidth="1"/>
    <col min="10753" max="10753" width="9.5" style="86" bestFit="1" customWidth="1"/>
    <col min="10754" max="10998" width="9" style="86"/>
    <col min="10999" max="10999" width="17.625" style="86" bestFit="1" customWidth="1"/>
    <col min="11000" max="11001" width="10.125" style="86" customWidth="1"/>
    <col min="11002" max="11008" width="9.875" style="86" customWidth="1"/>
    <col min="11009" max="11009" width="9.5" style="86" bestFit="1" customWidth="1"/>
    <col min="11010" max="11254" width="9" style="86"/>
    <col min="11255" max="11255" width="17.625" style="86" bestFit="1" customWidth="1"/>
    <col min="11256" max="11257" width="10.125" style="86" customWidth="1"/>
    <col min="11258" max="11264" width="9.875" style="86" customWidth="1"/>
    <col min="11265" max="11265" width="9.5" style="86" bestFit="1" customWidth="1"/>
    <col min="11266" max="11510" width="9" style="86"/>
    <col min="11511" max="11511" width="17.625" style="86" bestFit="1" customWidth="1"/>
    <col min="11512" max="11513" width="10.125" style="86" customWidth="1"/>
    <col min="11514" max="11520" width="9.875" style="86" customWidth="1"/>
    <col min="11521" max="11521" width="9.5" style="86" bestFit="1" customWidth="1"/>
    <col min="11522" max="11766" width="9" style="86"/>
    <col min="11767" max="11767" width="17.625" style="86" bestFit="1" customWidth="1"/>
    <col min="11768" max="11769" width="10.125" style="86" customWidth="1"/>
    <col min="11770" max="11776" width="9.875" style="86" customWidth="1"/>
    <col min="11777" max="11777" width="9.5" style="86" bestFit="1" customWidth="1"/>
    <col min="11778" max="12022" width="9" style="86"/>
    <col min="12023" max="12023" width="17.625" style="86" bestFit="1" customWidth="1"/>
    <col min="12024" max="12025" width="10.125" style="86" customWidth="1"/>
    <col min="12026" max="12032" width="9.875" style="86" customWidth="1"/>
    <col min="12033" max="12033" width="9.5" style="86" bestFit="1" customWidth="1"/>
    <col min="12034" max="12278" width="9" style="86"/>
    <col min="12279" max="12279" width="17.625" style="86" bestFit="1" customWidth="1"/>
    <col min="12280" max="12281" width="10.125" style="86" customWidth="1"/>
    <col min="12282" max="12288" width="9.875" style="86" customWidth="1"/>
    <col min="12289" max="12289" width="9.5" style="86" bestFit="1" customWidth="1"/>
    <col min="12290" max="12534" width="9" style="86"/>
    <col min="12535" max="12535" width="17.625" style="86" bestFit="1" customWidth="1"/>
    <col min="12536" max="12537" width="10.125" style="86" customWidth="1"/>
    <col min="12538" max="12544" width="9.875" style="86" customWidth="1"/>
    <col min="12545" max="12545" width="9.5" style="86" bestFit="1" customWidth="1"/>
    <col min="12546" max="12790" width="9" style="86"/>
    <col min="12791" max="12791" width="17.625" style="86" bestFit="1" customWidth="1"/>
    <col min="12792" max="12793" width="10.125" style="86" customWidth="1"/>
    <col min="12794" max="12800" width="9.875" style="86" customWidth="1"/>
    <col min="12801" max="12801" width="9.5" style="86" bestFit="1" customWidth="1"/>
    <col min="12802" max="13046" width="9" style="86"/>
    <col min="13047" max="13047" width="17.625" style="86" bestFit="1" customWidth="1"/>
    <col min="13048" max="13049" width="10.125" style="86" customWidth="1"/>
    <col min="13050" max="13056" width="9.875" style="86" customWidth="1"/>
    <col min="13057" max="13057" width="9.5" style="86" bestFit="1" customWidth="1"/>
    <col min="13058" max="13302" width="9" style="86"/>
    <col min="13303" max="13303" width="17.625" style="86" bestFit="1" customWidth="1"/>
    <col min="13304" max="13305" width="10.125" style="86" customWidth="1"/>
    <col min="13306" max="13312" width="9.875" style="86" customWidth="1"/>
    <col min="13313" max="13313" width="9.5" style="86" bestFit="1" customWidth="1"/>
    <col min="13314" max="13558" width="9" style="86"/>
    <col min="13559" max="13559" width="17.625" style="86" bestFit="1" customWidth="1"/>
    <col min="13560" max="13561" width="10.125" style="86" customWidth="1"/>
    <col min="13562" max="13568" width="9.875" style="86" customWidth="1"/>
    <col min="13569" max="13569" width="9.5" style="86" bestFit="1" customWidth="1"/>
    <col min="13570" max="13814" width="9" style="86"/>
    <col min="13815" max="13815" width="17.625" style="86" bestFit="1" customWidth="1"/>
    <col min="13816" max="13817" width="10.125" style="86" customWidth="1"/>
    <col min="13818" max="13824" width="9.875" style="86" customWidth="1"/>
    <col min="13825" max="13825" width="9.5" style="86" bestFit="1" customWidth="1"/>
    <col min="13826" max="14070" width="9" style="86"/>
    <col min="14071" max="14071" width="17.625" style="86" bestFit="1" customWidth="1"/>
    <col min="14072" max="14073" width="10.125" style="86" customWidth="1"/>
    <col min="14074" max="14080" width="9.875" style="86" customWidth="1"/>
    <col min="14081" max="14081" width="9.5" style="86" bestFit="1" customWidth="1"/>
    <col min="14082" max="14326" width="9" style="86"/>
    <col min="14327" max="14327" width="17.625" style="86" bestFit="1" customWidth="1"/>
    <col min="14328" max="14329" width="10.125" style="86" customWidth="1"/>
    <col min="14330" max="14336" width="9.875" style="86" customWidth="1"/>
    <col min="14337" max="14337" width="9.5" style="86" bestFit="1" customWidth="1"/>
    <col min="14338" max="14582" width="9" style="86"/>
    <col min="14583" max="14583" width="17.625" style="86" bestFit="1" customWidth="1"/>
    <col min="14584" max="14585" width="10.125" style="86" customWidth="1"/>
    <col min="14586" max="14592" width="9.875" style="86" customWidth="1"/>
    <col min="14593" max="14593" width="9.5" style="86" bestFit="1" customWidth="1"/>
    <col min="14594" max="14838" width="9" style="86"/>
    <col min="14839" max="14839" width="17.625" style="86" bestFit="1" customWidth="1"/>
    <col min="14840" max="14841" width="10.125" style="86" customWidth="1"/>
    <col min="14842" max="14848" width="9.875" style="86" customWidth="1"/>
    <col min="14849" max="14849" width="9.5" style="86" bestFit="1" customWidth="1"/>
    <col min="14850" max="15094" width="9" style="86"/>
    <col min="15095" max="15095" width="17.625" style="86" bestFit="1" customWidth="1"/>
    <col min="15096" max="15097" width="10.125" style="86" customWidth="1"/>
    <col min="15098" max="15104" width="9.875" style="86" customWidth="1"/>
    <col min="15105" max="15105" width="9.5" style="86" bestFit="1" customWidth="1"/>
    <col min="15106" max="15350" width="9" style="86"/>
    <col min="15351" max="15351" width="17.625" style="86" bestFit="1" customWidth="1"/>
    <col min="15352" max="15353" width="10.125" style="86" customWidth="1"/>
    <col min="15354" max="15360" width="9.875" style="86" customWidth="1"/>
    <col min="15361" max="15361" width="9.5" style="86" bestFit="1" customWidth="1"/>
    <col min="15362" max="15606" width="9" style="86"/>
    <col min="15607" max="15607" width="17.625" style="86" bestFit="1" customWidth="1"/>
    <col min="15608" max="15609" width="10.125" style="86" customWidth="1"/>
    <col min="15610" max="15616" width="9.875" style="86" customWidth="1"/>
    <col min="15617" max="15617" width="9.5" style="86" bestFit="1" customWidth="1"/>
    <col min="15618" max="15862" width="9" style="86"/>
    <col min="15863" max="15863" width="17.625" style="86" bestFit="1" customWidth="1"/>
    <col min="15864" max="15865" width="10.125" style="86" customWidth="1"/>
    <col min="15866" max="15872" width="9.875" style="86" customWidth="1"/>
    <col min="15873" max="15873" width="9.5" style="86" bestFit="1" customWidth="1"/>
    <col min="15874" max="16118" width="9" style="86"/>
    <col min="16119" max="16119" width="17.625" style="86" bestFit="1" customWidth="1"/>
    <col min="16120" max="16121" width="10.125" style="86" customWidth="1"/>
    <col min="16122" max="16128" width="9.875" style="86" customWidth="1"/>
    <col min="16129" max="16129" width="9.5" style="86" bestFit="1" customWidth="1"/>
    <col min="16130" max="16384" width="9" style="86"/>
  </cols>
  <sheetData>
    <row r="1" spans="1:6" ht="24.6" customHeight="1" x14ac:dyDescent="0.15">
      <c r="A1" s="85"/>
    </row>
    <row r="2" spans="1:6" ht="22.5" customHeight="1" thickBot="1" x14ac:dyDescent="0.2">
      <c r="A2" s="85" t="s">
        <v>104</v>
      </c>
    </row>
    <row r="3" spans="1:6" ht="39.950000000000003" customHeight="1" x14ac:dyDescent="0.15">
      <c r="A3" s="170" t="s">
        <v>103</v>
      </c>
      <c r="B3" s="171" t="s">
        <v>86</v>
      </c>
      <c r="C3" s="172" t="s">
        <v>136</v>
      </c>
      <c r="D3" s="173" t="s">
        <v>87</v>
      </c>
      <c r="E3" s="172" t="s">
        <v>105</v>
      </c>
      <c r="F3" s="174" t="s">
        <v>88</v>
      </c>
    </row>
    <row r="4" spans="1:6" ht="15" customHeight="1" x14ac:dyDescent="0.15">
      <c r="A4" s="175"/>
      <c r="B4" s="176" t="s">
        <v>131</v>
      </c>
      <c r="C4" s="177" t="s">
        <v>132</v>
      </c>
      <c r="D4" s="178" t="s">
        <v>133</v>
      </c>
      <c r="E4" s="177" t="s">
        <v>134</v>
      </c>
      <c r="F4" s="179" t="s">
        <v>135</v>
      </c>
    </row>
    <row r="5" spans="1:6" ht="36.75" customHeight="1" x14ac:dyDescent="0.15">
      <c r="A5" s="92" t="s">
        <v>73</v>
      </c>
      <c r="B5" s="93">
        <v>3</v>
      </c>
      <c r="C5" s="94">
        <v>82</v>
      </c>
      <c r="D5" s="94">
        <v>526375</v>
      </c>
      <c r="E5" s="94">
        <v>1306807</v>
      </c>
      <c r="F5" s="95">
        <v>609975350</v>
      </c>
    </row>
    <row r="6" spans="1:6" ht="36.75" customHeight="1" x14ac:dyDescent="0.15">
      <c r="A6" s="96" t="s">
        <v>64</v>
      </c>
      <c r="B6" s="97">
        <v>3</v>
      </c>
      <c r="C6" s="98">
        <v>80</v>
      </c>
      <c r="D6" s="98">
        <v>499910</v>
      </c>
      <c r="E6" s="98">
        <v>1278576</v>
      </c>
      <c r="F6" s="99">
        <v>590249100</v>
      </c>
    </row>
    <row r="7" spans="1:6" ht="36.75" customHeight="1" x14ac:dyDescent="0.15">
      <c r="A7" s="96" t="s">
        <v>89</v>
      </c>
      <c r="B7" s="100">
        <v>3</v>
      </c>
      <c r="C7" s="101">
        <v>78</v>
      </c>
      <c r="D7" s="101">
        <v>490213</v>
      </c>
      <c r="E7" s="101">
        <v>1254283</v>
      </c>
      <c r="F7" s="102">
        <v>578511410</v>
      </c>
    </row>
    <row r="8" spans="1:6" ht="36.75" customHeight="1" x14ac:dyDescent="0.15">
      <c r="A8" s="96" t="s">
        <v>66</v>
      </c>
      <c r="B8" s="97">
        <v>3</v>
      </c>
      <c r="C8" s="98">
        <v>77</v>
      </c>
      <c r="D8" s="98">
        <v>454603</v>
      </c>
      <c r="E8" s="98">
        <v>1159208</v>
      </c>
      <c r="F8" s="99">
        <v>535136520</v>
      </c>
    </row>
    <row r="9" spans="1:6" ht="36.75" customHeight="1" x14ac:dyDescent="0.15">
      <c r="A9" s="103" t="s">
        <v>90</v>
      </c>
      <c r="B9" s="104">
        <v>3</v>
      </c>
      <c r="C9" s="105">
        <v>76</v>
      </c>
      <c r="D9" s="105">
        <v>284487</v>
      </c>
      <c r="E9" s="105">
        <v>710222</v>
      </c>
      <c r="F9" s="106">
        <v>331171840</v>
      </c>
    </row>
    <row r="10" spans="1:6" ht="36.75" customHeight="1" x14ac:dyDescent="0.15">
      <c r="A10" s="107" t="s">
        <v>91</v>
      </c>
      <c r="B10" s="108">
        <v>3</v>
      </c>
      <c r="C10" s="109">
        <v>77</v>
      </c>
      <c r="D10" s="109">
        <v>16753</v>
      </c>
      <c r="E10" s="109">
        <v>42532</v>
      </c>
      <c r="F10" s="110">
        <v>19727160</v>
      </c>
    </row>
    <row r="11" spans="1:6" ht="36.75" customHeight="1" x14ac:dyDescent="0.15">
      <c r="A11" s="111" t="s">
        <v>92</v>
      </c>
      <c r="B11" s="112">
        <v>3</v>
      </c>
      <c r="C11" s="113">
        <v>77</v>
      </c>
      <c r="D11" s="113">
        <v>15387</v>
      </c>
      <c r="E11" s="113">
        <v>37801</v>
      </c>
      <c r="F11" s="114">
        <v>17593550</v>
      </c>
    </row>
    <row r="12" spans="1:6" ht="36.75" customHeight="1" x14ac:dyDescent="0.15">
      <c r="A12" s="111" t="s">
        <v>93</v>
      </c>
      <c r="B12" s="112">
        <v>3</v>
      </c>
      <c r="C12" s="113">
        <v>77</v>
      </c>
      <c r="D12" s="113">
        <v>26410</v>
      </c>
      <c r="E12" s="113">
        <v>65412</v>
      </c>
      <c r="F12" s="114">
        <v>30516210</v>
      </c>
    </row>
    <row r="13" spans="1:6" ht="36.75" customHeight="1" x14ac:dyDescent="0.15">
      <c r="A13" s="111" t="s">
        <v>94</v>
      </c>
      <c r="B13" s="112">
        <v>3</v>
      </c>
      <c r="C13" s="113">
        <v>77</v>
      </c>
      <c r="D13" s="113">
        <v>29059</v>
      </c>
      <c r="E13" s="113">
        <v>72045</v>
      </c>
      <c r="F13" s="114">
        <v>33579520</v>
      </c>
    </row>
    <row r="14" spans="1:6" ht="36.75" customHeight="1" x14ac:dyDescent="0.15">
      <c r="A14" s="111" t="s">
        <v>95</v>
      </c>
      <c r="B14" s="112">
        <v>3</v>
      </c>
      <c r="C14" s="113">
        <v>77</v>
      </c>
      <c r="D14" s="113">
        <v>24751</v>
      </c>
      <c r="E14" s="113">
        <v>59416</v>
      </c>
      <c r="F14" s="114">
        <v>27963810</v>
      </c>
    </row>
    <row r="15" spans="1:6" ht="36.75" customHeight="1" x14ac:dyDescent="0.15">
      <c r="A15" s="111" t="s">
        <v>96</v>
      </c>
      <c r="B15" s="112">
        <v>3</v>
      </c>
      <c r="C15" s="113">
        <v>77</v>
      </c>
      <c r="D15" s="113">
        <v>26714</v>
      </c>
      <c r="E15" s="113">
        <v>66633</v>
      </c>
      <c r="F15" s="114">
        <v>31085270</v>
      </c>
    </row>
    <row r="16" spans="1:6" ht="36.75" customHeight="1" x14ac:dyDescent="0.15">
      <c r="A16" s="111" t="s">
        <v>97</v>
      </c>
      <c r="B16" s="112">
        <v>3</v>
      </c>
      <c r="C16" s="113">
        <v>77</v>
      </c>
      <c r="D16" s="113">
        <v>29806</v>
      </c>
      <c r="E16" s="113">
        <v>74207</v>
      </c>
      <c r="F16" s="114">
        <v>34670190</v>
      </c>
    </row>
    <row r="17" spans="1:6" ht="36.75" customHeight="1" x14ac:dyDescent="0.15">
      <c r="A17" s="111" t="s">
        <v>98</v>
      </c>
      <c r="B17" s="112">
        <v>3</v>
      </c>
      <c r="C17" s="113">
        <v>77</v>
      </c>
      <c r="D17" s="113">
        <v>25456</v>
      </c>
      <c r="E17" s="113">
        <v>64006</v>
      </c>
      <c r="F17" s="114">
        <v>29860260</v>
      </c>
    </row>
    <row r="18" spans="1:6" ht="36.75" customHeight="1" x14ac:dyDescent="0.15">
      <c r="A18" s="111" t="s">
        <v>99</v>
      </c>
      <c r="B18" s="112">
        <v>3</v>
      </c>
      <c r="C18" s="113">
        <v>77</v>
      </c>
      <c r="D18" s="113">
        <v>26276</v>
      </c>
      <c r="E18" s="113">
        <v>67225</v>
      </c>
      <c r="F18" s="114">
        <v>31335240</v>
      </c>
    </row>
    <row r="19" spans="1:6" ht="36.75" customHeight="1" x14ac:dyDescent="0.15">
      <c r="A19" s="111" t="s">
        <v>100</v>
      </c>
      <c r="B19" s="112">
        <v>3</v>
      </c>
      <c r="C19" s="113">
        <v>77</v>
      </c>
      <c r="D19" s="113">
        <v>20169</v>
      </c>
      <c r="E19" s="113">
        <v>50329</v>
      </c>
      <c r="F19" s="114">
        <v>23340980</v>
      </c>
    </row>
    <row r="20" spans="1:6" ht="36.75" customHeight="1" x14ac:dyDescent="0.15">
      <c r="A20" s="111" t="s">
        <v>101</v>
      </c>
      <c r="B20" s="112">
        <v>3</v>
      </c>
      <c r="C20" s="113">
        <v>77</v>
      </c>
      <c r="D20" s="113">
        <v>18712</v>
      </c>
      <c r="E20" s="113">
        <v>46973</v>
      </c>
      <c r="F20" s="114">
        <v>21916530</v>
      </c>
    </row>
    <row r="21" spans="1:6" ht="36.75" customHeight="1" thickBot="1" x14ac:dyDescent="0.2">
      <c r="A21" s="115" t="s">
        <v>102</v>
      </c>
      <c r="B21" s="116">
        <v>3</v>
      </c>
      <c r="C21" s="117">
        <v>76</v>
      </c>
      <c r="D21" s="117">
        <v>24994</v>
      </c>
      <c r="E21" s="117">
        <v>63643</v>
      </c>
      <c r="F21" s="118">
        <v>29583120</v>
      </c>
    </row>
    <row r="22" spans="1:6" ht="33" customHeight="1" x14ac:dyDescent="0.15">
      <c r="A22" s="87"/>
      <c r="B22" s="88"/>
      <c r="C22" s="88"/>
      <c r="F22" s="89" t="s">
        <v>10</v>
      </c>
    </row>
    <row r="23" spans="1:6" ht="33" customHeight="1" x14ac:dyDescent="0.15">
      <c r="A23" s="87"/>
      <c r="B23" s="88"/>
      <c r="C23" s="88"/>
      <c r="D23" s="90"/>
      <c r="E23" s="90"/>
      <c r="F23" s="90"/>
    </row>
    <row r="24" spans="1:6" ht="33" customHeight="1" x14ac:dyDescent="0.15">
      <c r="A24" s="87"/>
      <c r="B24" s="88"/>
      <c r="C24" s="88"/>
      <c r="D24" s="90"/>
      <c r="E24" s="90"/>
      <c r="F24" s="90"/>
    </row>
    <row r="25" spans="1:6" ht="33" customHeight="1" x14ac:dyDescent="0.15">
      <c r="A25" s="87"/>
      <c r="B25" s="88"/>
      <c r="C25" s="88"/>
      <c r="D25" s="90"/>
      <c r="E25" s="90"/>
      <c r="F25" s="90"/>
    </row>
    <row r="26" spans="1:6" ht="33" customHeight="1" x14ac:dyDescent="0.15">
      <c r="A26" s="87"/>
      <c r="B26" s="88"/>
      <c r="C26" s="88"/>
      <c r="D26" s="90"/>
      <c r="E26" s="90"/>
      <c r="F26" s="90"/>
    </row>
    <row r="27" spans="1:6" ht="33" customHeight="1" x14ac:dyDescent="0.15">
      <c r="A27" s="87"/>
      <c r="B27" s="88"/>
      <c r="C27" s="88"/>
      <c r="D27" s="90"/>
      <c r="E27" s="90"/>
      <c r="F27" s="90"/>
    </row>
    <row r="28" spans="1:6" ht="33" customHeight="1" x14ac:dyDescent="0.15">
      <c r="A28" s="87"/>
      <c r="B28" s="88"/>
      <c r="C28" s="88"/>
      <c r="D28" s="90"/>
      <c r="E28" s="90"/>
      <c r="F28" s="90"/>
    </row>
    <row r="29" spans="1:6" ht="33" customHeight="1" x14ac:dyDescent="0.15">
      <c r="A29" s="87"/>
      <c r="B29" s="88"/>
      <c r="C29" s="88"/>
      <c r="D29" s="90"/>
      <c r="E29" s="90"/>
      <c r="F29" s="90"/>
    </row>
    <row r="30" spans="1:6" ht="33" customHeight="1" x14ac:dyDescent="0.15">
      <c r="A30" s="91"/>
      <c r="B30" s="88"/>
      <c r="C30" s="88"/>
      <c r="D30" s="90"/>
      <c r="E30" s="90"/>
      <c r="F30" s="90"/>
    </row>
    <row r="31" spans="1:6" ht="33" customHeight="1" x14ac:dyDescent="0.15">
      <c r="A31" s="91"/>
      <c r="B31" s="88"/>
      <c r="C31" s="88"/>
      <c r="D31" s="90"/>
      <c r="E31" s="90"/>
      <c r="F31" s="90"/>
    </row>
    <row r="32" spans="1:6" ht="33" customHeight="1" x14ac:dyDescent="0.15">
      <c r="A32" s="91"/>
      <c r="B32" s="88"/>
      <c r="C32" s="88"/>
      <c r="D32" s="90"/>
      <c r="E32" s="90"/>
      <c r="F32" s="90"/>
    </row>
    <row r="33" spans="2:3" ht="27.75" customHeight="1" x14ac:dyDescent="0.15">
      <c r="B33" s="83"/>
      <c r="C33" s="83"/>
    </row>
    <row r="34" spans="2:3" x14ac:dyDescent="0.15">
      <c r="B34" s="84"/>
    </row>
  </sheetData>
  <phoneticPr fontId="2"/>
  <printOptions horizontalCentered="1"/>
  <pageMargins left="0.51181102362204722" right="0.51181102362204722" top="0.78740157480314965" bottom="0.55118110236220474" header="0.51181102362204722" footer="0.51181102362204722"/>
  <pageSetup paperSize="9" orientation="portrait" r:id="rId1"/>
  <headerFooter scaleWithDoc="0" alignWithMargins="0">
    <oddHeader>&amp;R運輸・観光－４４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Normal="100" zoomScaleSheetLayoutView="100" workbookViewId="0"/>
  </sheetViews>
  <sheetFormatPr defaultRowHeight="13.5" x14ac:dyDescent="0.15"/>
  <cols>
    <col min="1" max="1" width="3.875" style="86" customWidth="1"/>
    <col min="2" max="2" width="22.875" style="86" bestFit="1" customWidth="1"/>
    <col min="3" max="3" width="9.625" style="86" customWidth="1"/>
    <col min="4" max="5" width="7.625" style="86" customWidth="1"/>
    <col min="6" max="6" width="9.625" style="86" customWidth="1"/>
    <col min="7" max="8" width="7.625" style="86" customWidth="1"/>
    <col min="9" max="9" width="9.625" style="86" customWidth="1"/>
    <col min="10" max="11" width="7.625" style="86" customWidth="1"/>
    <col min="12" max="12" width="9.625" style="86" customWidth="1"/>
    <col min="13" max="14" width="7.625" style="86" customWidth="1"/>
    <col min="15" max="15" width="9.625" style="86" customWidth="1"/>
    <col min="16" max="17" width="7.625" style="86" customWidth="1"/>
    <col min="18" max="18" width="5.625" style="152" customWidth="1"/>
    <col min="19" max="19" width="3.5" style="86" customWidth="1"/>
    <col min="20" max="257" width="9" style="86"/>
    <col min="258" max="258" width="17.625" style="86" bestFit="1" customWidth="1"/>
    <col min="259" max="260" width="10.125" style="86" customWidth="1"/>
    <col min="261" max="267" width="9.875" style="86" customWidth="1"/>
    <col min="268" max="268" width="9.5" style="86" bestFit="1" customWidth="1"/>
    <col min="269" max="513" width="9" style="86"/>
    <col min="514" max="514" width="17.625" style="86" bestFit="1" customWidth="1"/>
    <col min="515" max="516" width="10.125" style="86" customWidth="1"/>
    <col min="517" max="523" width="9.875" style="86" customWidth="1"/>
    <col min="524" max="524" width="9.5" style="86" bestFit="1" customWidth="1"/>
    <col min="525" max="769" width="9" style="86"/>
    <col min="770" max="770" width="17.625" style="86" bestFit="1" customWidth="1"/>
    <col min="771" max="772" width="10.125" style="86" customWidth="1"/>
    <col min="773" max="779" width="9.875" style="86" customWidth="1"/>
    <col min="780" max="780" width="9.5" style="86" bestFit="1" customWidth="1"/>
    <col min="781" max="1025" width="9" style="86"/>
    <col min="1026" max="1026" width="17.625" style="86" bestFit="1" customWidth="1"/>
    <col min="1027" max="1028" width="10.125" style="86" customWidth="1"/>
    <col min="1029" max="1035" width="9.875" style="86" customWidth="1"/>
    <col min="1036" max="1036" width="9.5" style="86" bestFit="1" customWidth="1"/>
    <col min="1037" max="1281" width="9" style="86"/>
    <col min="1282" max="1282" width="17.625" style="86" bestFit="1" customWidth="1"/>
    <col min="1283" max="1284" width="10.125" style="86" customWidth="1"/>
    <col min="1285" max="1291" width="9.875" style="86" customWidth="1"/>
    <col min="1292" max="1292" width="9.5" style="86" bestFit="1" customWidth="1"/>
    <col min="1293" max="1537" width="9" style="86"/>
    <col min="1538" max="1538" width="17.625" style="86" bestFit="1" customWidth="1"/>
    <col min="1539" max="1540" width="10.125" style="86" customWidth="1"/>
    <col min="1541" max="1547" width="9.875" style="86" customWidth="1"/>
    <col min="1548" max="1548" width="9.5" style="86" bestFit="1" customWidth="1"/>
    <col min="1549" max="1793" width="9" style="86"/>
    <col min="1794" max="1794" width="17.625" style="86" bestFit="1" customWidth="1"/>
    <col min="1795" max="1796" width="10.125" style="86" customWidth="1"/>
    <col min="1797" max="1803" width="9.875" style="86" customWidth="1"/>
    <col min="1804" max="1804" width="9.5" style="86" bestFit="1" customWidth="1"/>
    <col min="1805" max="2049" width="9" style="86"/>
    <col min="2050" max="2050" width="17.625" style="86" bestFit="1" customWidth="1"/>
    <col min="2051" max="2052" width="10.125" style="86" customWidth="1"/>
    <col min="2053" max="2059" width="9.875" style="86" customWidth="1"/>
    <col min="2060" max="2060" width="9.5" style="86" bestFit="1" customWidth="1"/>
    <col min="2061" max="2305" width="9" style="86"/>
    <col min="2306" max="2306" width="17.625" style="86" bestFit="1" customWidth="1"/>
    <col min="2307" max="2308" width="10.125" style="86" customWidth="1"/>
    <col min="2309" max="2315" width="9.875" style="86" customWidth="1"/>
    <col min="2316" max="2316" width="9.5" style="86" bestFit="1" customWidth="1"/>
    <col min="2317" max="2561" width="9" style="86"/>
    <col min="2562" max="2562" width="17.625" style="86" bestFit="1" customWidth="1"/>
    <col min="2563" max="2564" width="10.125" style="86" customWidth="1"/>
    <col min="2565" max="2571" width="9.875" style="86" customWidth="1"/>
    <col min="2572" max="2572" width="9.5" style="86" bestFit="1" customWidth="1"/>
    <col min="2573" max="2817" width="9" style="86"/>
    <col min="2818" max="2818" width="17.625" style="86" bestFit="1" customWidth="1"/>
    <col min="2819" max="2820" width="10.125" style="86" customWidth="1"/>
    <col min="2821" max="2827" width="9.875" style="86" customWidth="1"/>
    <col min="2828" max="2828" width="9.5" style="86" bestFit="1" customWidth="1"/>
    <col min="2829" max="3073" width="9" style="86"/>
    <col min="3074" max="3074" width="17.625" style="86" bestFit="1" customWidth="1"/>
    <col min="3075" max="3076" width="10.125" style="86" customWidth="1"/>
    <col min="3077" max="3083" width="9.875" style="86" customWidth="1"/>
    <col min="3084" max="3084" width="9.5" style="86" bestFit="1" customWidth="1"/>
    <col min="3085" max="3329" width="9" style="86"/>
    <col min="3330" max="3330" width="17.625" style="86" bestFit="1" customWidth="1"/>
    <col min="3331" max="3332" width="10.125" style="86" customWidth="1"/>
    <col min="3333" max="3339" width="9.875" style="86" customWidth="1"/>
    <col min="3340" max="3340" width="9.5" style="86" bestFit="1" customWidth="1"/>
    <col min="3341" max="3585" width="9" style="86"/>
    <col min="3586" max="3586" width="17.625" style="86" bestFit="1" customWidth="1"/>
    <col min="3587" max="3588" width="10.125" style="86" customWidth="1"/>
    <col min="3589" max="3595" width="9.875" style="86" customWidth="1"/>
    <col min="3596" max="3596" width="9.5" style="86" bestFit="1" customWidth="1"/>
    <col min="3597" max="3841" width="9" style="86"/>
    <col min="3842" max="3842" width="17.625" style="86" bestFit="1" customWidth="1"/>
    <col min="3843" max="3844" width="10.125" style="86" customWidth="1"/>
    <col min="3845" max="3851" width="9.875" style="86" customWidth="1"/>
    <col min="3852" max="3852" width="9.5" style="86" bestFit="1" customWidth="1"/>
    <col min="3853" max="4097" width="9" style="86"/>
    <col min="4098" max="4098" width="17.625" style="86" bestFit="1" customWidth="1"/>
    <col min="4099" max="4100" width="10.125" style="86" customWidth="1"/>
    <col min="4101" max="4107" width="9.875" style="86" customWidth="1"/>
    <col min="4108" max="4108" width="9.5" style="86" bestFit="1" customWidth="1"/>
    <col min="4109" max="4353" width="9" style="86"/>
    <col min="4354" max="4354" width="17.625" style="86" bestFit="1" customWidth="1"/>
    <col min="4355" max="4356" width="10.125" style="86" customWidth="1"/>
    <col min="4357" max="4363" width="9.875" style="86" customWidth="1"/>
    <col min="4364" max="4364" width="9.5" style="86" bestFit="1" customWidth="1"/>
    <col min="4365" max="4609" width="9" style="86"/>
    <col min="4610" max="4610" width="17.625" style="86" bestFit="1" customWidth="1"/>
    <col min="4611" max="4612" width="10.125" style="86" customWidth="1"/>
    <col min="4613" max="4619" width="9.875" style="86" customWidth="1"/>
    <col min="4620" max="4620" width="9.5" style="86" bestFit="1" customWidth="1"/>
    <col min="4621" max="4865" width="9" style="86"/>
    <col min="4866" max="4866" width="17.625" style="86" bestFit="1" customWidth="1"/>
    <col min="4867" max="4868" width="10.125" style="86" customWidth="1"/>
    <col min="4869" max="4875" width="9.875" style="86" customWidth="1"/>
    <col min="4876" max="4876" width="9.5" style="86" bestFit="1" customWidth="1"/>
    <col min="4877" max="5121" width="9" style="86"/>
    <col min="5122" max="5122" width="17.625" style="86" bestFit="1" customWidth="1"/>
    <col min="5123" max="5124" width="10.125" style="86" customWidth="1"/>
    <col min="5125" max="5131" width="9.875" style="86" customWidth="1"/>
    <col min="5132" max="5132" width="9.5" style="86" bestFit="1" customWidth="1"/>
    <col min="5133" max="5377" width="9" style="86"/>
    <col min="5378" max="5378" width="17.625" style="86" bestFit="1" customWidth="1"/>
    <col min="5379" max="5380" width="10.125" style="86" customWidth="1"/>
    <col min="5381" max="5387" width="9.875" style="86" customWidth="1"/>
    <col min="5388" max="5388" width="9.5" style="86" bestFit="1" customWidth="1"/>
    <col min="5389" max="5633" width="9" style="86"/>
    <col min="5634" max="5634" width="17.625" style="86" bestFit="1" customWidth="1"/>
    <col min="5635" max="5636" width="10.125" style="86" customWidth="1"/>
    <col min="5637" max="5643" width="9.875" style="86" customWidth="1"/>
    <col min="5644" max="5644" width="9.5" style="86" bestFit="1" customWidth="1"/>
    <col min="5645" max="5889" width="9" style="86"/>
    <col min="5890" max="5890" width="17.625" style="86" bestFit="1" customWidth="1"/>
    <col min="5891" max="5892" width="10.125" style="86" customWidth="1"/>
    <col min="5893" max="5899" width="9.875" style="86" customWidth="1"/>
    <col min="5900" max="5900" width="9.5" style="86" bestFit="1" customWidth="1"/>
    <col min="5901" max="6145" width="9" style="86"/>
    <col min="6146" max="6146" width="17.625" style="86" bestFit="1" customWidth="1"/>
    <col min="6147" max="6148" width="10.125" style="86" customWidth="1"/>
    <col min="6149" max="6155" width="9.875" style="86" customWidth="1"/>
    <col min="6156" max="6156" width="9.5" style="86" bestFit="1" customWidth="1"/>
    <col min="6157" max="6401" width="9" style="86"/>
    <col min="6402" max="6402" width="17.625" style="86" bestFit="1" customWidth="1"/>
    <col min="6403" max="6404" width="10.125" style="86" customWidth="1"/>
    <col min="6405" max="6411" width="9.875" style="86" customWidth="1"/>
    <col min="6412" max="6412" width="9.5" style="86" bestFit="1" customWidth="1"/>
    <col min="6413" max="6657" width="9" style="86"/>
    <col min="6658" max="6658" width="17.625" style="86" bestFit="1" customWidth="1"/>
    <col min="6659" max="6660" width="10.125" style="86" customWidth="1"/>
    <col min="6661" max="6667" width="9.875" style="86" customWidth="1"/>
    <col min="6668" max="6668" width="9.5" style="86" bestFit="1" customWidth="1"/>
    <col min="6669" max="6913" width="9" style="86"/>
    <col min="6914" max="6914" width="17.625" style="86" bestFit="1" customWidth="1"/>
    <col min="6915" max="6916" width="10.125" style="86" customWidth="1"/>
    <col min="6917" max="6923" width="9.875" style="86" customWidth="1"/>
    <col min="6924" max="6924" width="9.5" style="86" bestFit="1" customWidth="1"/>
    <col min="6925" max="7169" width="9" style="86"/>
    <col min="7170" max="7170" width="17.625" style="86" bestFit="1" customWidth="1"/>
    <col min="7171" max="7172" width="10.125" style="86" customWidth="1"/>
    <col min="7173" max="7179" width="9.875" style="86" customWidth="1"/>
    <col min="7180" max="7180" width="9.5" style="86" bestFit="1" customWidth="1"/>
    <col min="7181" max="7425" width="9" style="86"/>
    <col min="7426" max="7426" width="17.625" style="86" bestFit="1" customWidth="1"/>
    <col min="7427" max="7428" width="10.125" style="86" customWidth="1"/>
    <col min="7429" max="7435" width="9.875" style="86" customWidth="1"/>
    <col min="7436" max="7436" width="9.5" style="86" bestFit="1" customWidth="1"/>
    <col min="7437" max="7681" width="9" style="86"/>
    <col min="7682" max="7682" width="17.625" style="86" bestFit="1" customWidth="1"/>
    <col min="7683" max="7684" width="10.125" style="86" customWidth="1"/>
    <col min="7685" max="7691" width="9.875" style="86" customWidth="1"/>
    <col min="7692" max="7692" width="9.5" style="86" bestFit="1" customWidth="1"/>
    <col min="7693" max="7937" width="9" style="86"/>
    <col min="7938" max="7938" width="17.625" style="86" bestFit="1" customWidth="1"/>
    <col min="7939" max="7940" width="10.125" style="86" customWidth="1"/>
    <col min="7941" max="7947" width="9.875" style="86" customWidth="1"/>
    <col min="7948" max="7948" width="9.5" style="86" bestFit="1" customWidth="1"/>
    <col min="7949" max="8193" width="9" style="86"/>
    <col min="8194" max="8194" width="17.625" style="86" bestFit="1" customWidth="1"/>
    <col min="8195" max="8196" width="10.125" style="86" customWidth="1"/>
    <col min="8197" max="8203" width="9.875" style="86" customWidth="1"/>
    <col min="8204" max="8204" width="9.5" style="86" bestFit="1" customWidth="1"/>
    <col min="8205" max="8449" width="9" style="86"/>
    <col min="8450" max="8450" width="17.625" style="86" bestFit="1" customWidth="1"/>
    <col min="8451" max="8452" width="10.125" style="86" customWidth="1"/>
    <col min="8453" max="8459" width="9.875" style="86" customWidth="1"/>
    <col min="8460" max="8460" width="9.5" style="86" bestFit="1" customWidth="1"/>
    <col min="8461" max="8705" width="9" style="86"/>
    <col min="8706" max="8706" width="17.625" style="86" bestFit="1" customWidth="1"/>
    <col min="8707" max="8708" width="10.125" style="86" customWidth="1"/>
    <col min="8709" max="8715" width="9.875" style="86" customWidth="1"/>
    <col min="8716" max="8716" width="9.5" style="86" bestFit="1" customWidth="1"/>
    <col min="8717" max="8961" width="9" style="86"/>
    <col min="8962" max="8962" width="17.625" style="86" bestFit="1" customWidth="1"/>
    <col min="8963" max="8964" width="10.125" style="86" customWidth="1"/>
    <col min="8965" max="8971" width="9.875" style="86" customWidth="1"/>
    <col min="8972" max="8972" width="9.5" style="86" bestFit="1" customWidth="1"/>
    <col min="8973" max="9217" width="9" style="86"/>
    <col min="9218" max="9218" width="17.625" style="86" bestFit="1" customWidth="1"/>
    <col min="9219" max="9220" width="10.125" style="86" customWidth="1"/>
    <col min="9221" max="9227" width="9.875" style="86" customWidth="1"/>
    <col min="9228" max="9228" width="9.5" style="86" bestFit="1" customWidth="1"/>
    <col min="9229" max="9473" width="9" style="86"/>
    <col min="9474" max="9474" width="17.625" style="86" bestFit="1" customWidth="1"/>
    <col min="9475" max="9476" width="10.125" style="86" customWidth="1"/>
    <col min="9477" max="9483" width="9.875" style="86" customWidth="1"/>
    <col min="9484" max="9484" width="9.5" style="86" bestFit="1" customWidth="1"/>
    <col min="9485" max="9729" width="9" style="86"/>
    <col min="9730" max="9730" width="17.625" style="86" bestFit="1" customWidth="1"/>
    <col min="9731" max="9732" width="10.125" style="86" customWidth="1"/>
    <col min="9733" max="9739" width="9.875" style="86" customWidth="1"/>
    <col min="9740" max="9740" width="9.5" style="86" bestFit="1" customWidth="1"/>
    <col min="9741" max="9985" width="9" style="86"/>
    <col min="9986" max="9986" width="17.625" style="86" bestFit="1" customWidth="1"/>
    <col min="9987" max="9988" width="10.125" style="86" customWidth="1"/>
    <col min="9989" max="9995" width="9.875" style="86" customWidth="1"/>
    <col min="9996" max="9996" width="9.5" style="86" bestFit="1" customWidth="1"/>
    <col min="9997" max="10241" width="9" style="86"/>
    <col min="10242" max="10242" width="17.625" style="86" bestFit="1" customWidth="1"/>
    <col min="10243" max="10244" width="10.125" style="86" customWidth="1"/>
    <col min="10245" max="10251" width="9.875" style="86" customWidth="1"/>
    <col min="10252" max="10252" width="9.5" style="86" bestFit="1" customWidth="1"/>
    <col min="10253" max="10497" width="9" style="86"/>
    <col min="10498" max="10498" width="17.625" style="86" bestFit="1" customWidth="1"/>
    <col min="10499" max="10500" width="10.125" style="86" customWidth="1"/>
    <col min="10501" max="10507" width="9.875" style="86" customWidth="1"/>
    <col min="10508" max="10508" width="9.5" style="86" bestFit="1" customWidth="1"/>
    <col min="10509" max="10753" width="9" style="86"/>
    <col min="10754" max="10754" width="17.625" style="86" bestFit="1" customWidth="1"/>
    <col min="10755" max="10756" width="10.125" style="86" customWidth="1"/>
    <col min="10757" max="10763" width="9.875" style="86" customWidth="1"/>
    <col min="10764" max="10764" width="9.5" style="86" bestFit="1" customWidth="1"/>
    <col min="10765" max="11009" width="9" style="86"/>
    <col min="11010" max="11010" width="17.625" style="86" bestFit="1" customWidth="1"/>
    <col min="11011" max="11012" width="10.125" style="86" customWidth="1"/>
    <col min="11013" max="11019" width="9.875" style="86" customWidth="1"/>
    <col min="11020" max="11020" width="9.5" style="86" bestFit="1" customWidth="1"/>
    <col min="11021" max="11265" width="9" style="86"/>
    <col min="11266" max="11266" width="17.625" style="86" bestFit="1" customWidth="1"/>
    <col min="11267" max="11268" width="10.125" style="86" customWidth="1"/>
    <col min="11269" max="11275" width="9.875" style="86" customWidth="1"/>
    <col min="11276" max="11276" width="9.5" style="86" bestFit="1" customWidth="1"/>
    <col min="11277" max="11521" width="9" style="86"/>
    <col min="11522" max="11522" width="17.625" style="86" bestFit="1" customWidth="1"/>
    <col min="11523" max="11524" width="10.125" style="86" customWidth="1"/>
    <col min="11525" max="11531" width="9.875" style="86" customWidth="1"/>
    <col min="11532" max="11532" width="9.5" style="86" bestFit="1" customWidth="1"/>
    <col min="11533" max="11777" width="9" style="86"/>
    <col min="11778" max="11778" width="17.625" style="86" bestFit="1" customWidth="1"/>
    <col min="11779" max="11780" width="10.125" style="86" customWidth="1"/>
    <col min="11781" max="11787" width="9.875" style="86" customWidth="1"/>
    <col min="11788" max="11788" width="9.5" style="86" bestFit="1" customWidth="1"/>
    <col min="11789" max="12033" width="9" style="86"/>
    <col min="12034" max="12034" width="17.625" style="86" bestFit="1" customWidth="1"/>
    <col min="12035" max="12036" width="10.125" style="86" customWidth="1"/>
    <col min="12037" max="12043" width="9.875" style="86" customWidth="1"/>
    <col min="12044" max="12044" width="9.5" style="86" bestFit="1" customWidth="1"/>
    <col min="12045" max="12289" width="9" style="86"/>
    <col min="12290" max="12290" width="17.625" style="86" bestFit="1" customWidth="1"/>
    <col min="12291" max="12292" width="10.125" style="86" customWidth="1"/>
    <col min="12293" max="12299" width="9.875" style="86" customWidth="1"/>
    <col min="12300" max="12300" width="9.5" style="86" bestFit="1" customWidth="1"/>
    <col min="12301" max="12545" width="9" style="86"/>
    <col min="12546" max="12546" width="17.625" style="86" bestFit="1" customWidth="1"/>
    <col min="12547" max="12548" width="10.125" style="86" customWidth="1"/>
    <col min="12549" max="12555" width="9.875" style="86" customWidth="1"/>
    <col min="12556" max="12556" width="9.5" style="86" bestFit="1" customWidth="1"/>
    <col min="12557" max="12801" width="9" style="86"/>
    <col min="12802" max="12802" width="17.625" style="86" bestFit="1" customWidth="1"/>
    <col min="12803" max="12804" width="10.125" style="86" customWidth="1"/>
    <col min="12805" max="12811" width="9.875" style="86" customWidth="1"/>
    <col min="12812" max="12812" width="9.5" style="86" bestFit="1" customWidth="1"/>
    <col min="12813" max="13057" width="9" style="86"/>
    <col min="13058" max="13058" width="17.625" style="86" bestFit="1" customWidth="1"/>
    <col min="13059" max="13060" width="10.125" style="86" customWidth="1"/>
    <col min="13061" max="13067" width="9.875" style="86" customWidth="1"/>
    <col min="13068" max="13068" width="9.5" style="86" bestFit="1" customWidth="1"/>
    <col min="13069" max="13313" width="9" style="86"/>
    <col min="13314" max="13314" width="17.625" style="86" bestFit="1" customWidth="1"/>
    <col min="13315" max="13316" width="10.125" style="86" customWidth="1"/>
    <col min="13317" max="13323" width="9.875" style="86" customWidth="1"/>
    <col min="13324" max="13324" width="9.5" style="86" bestFit="1" customWidth="1"/>
    <col min="13325" max="13569" width="9" style="86"/>
    <col min="13570" max="13570" width="17.625" style="86" bestFit="1" customWidth="1"/>
    <col min="13571" max="13572" width="10.125" style="86" customWidth="1"/>
    <col min="13573" max="13579" width="9.875" style="86" customWidth="1"/>
    <col min="13580" max="13580" width="9.5" style="86" bestFit="1" customWidth="1"/>
    <col min="13581" max="13825" width="9" style="86"/>
    <col min="13826" max="13826" width="17.625" style="86" bestFit="1" customWidth="1"/>
    <col min="13827" max="13828" width="10.125" style="86" customWidth="1"/>
    <col min="13829" max="13835" width="9.875" style="86" customWidth="1"/>
    <col min="13836" max="13836" width="9.5" style="86" bestFit="1" customWidth="1"/>
    <col min="13837" max="14081" width="9" style="86"/>
    <col min="14082" max="14082" width="17.625" style="86" bestFit="1" customWidth="1"/>
    <col min="14083" max="14084" width="10.125" style="86" customWidth="1"/>
    <col min="14085" max="14091" width="9.875" style="86" customWidth="1"/>
    <col min="14092" max="14092" width="9.5" style="86" bestFit="1" customWidth="1"/>
    <col min="14093" max="14337" width="9" style="86"/>
    <col min="14338" max="14338" width="17.625" style="86" bestFit="1" customWidth="1"/>
    <col min="14339" max="14340" width="10.125" style="86" customWidth="1"/>
    <col min="14341" max="14347" width="9.875" style="86" customWidth="1"/>
    <col min="14348" max="14348" width="9.5" style="86" bestFit="1" customWidth="1"/>
    <col min="14349" max="14593" width="9" style="86"/>
    <col min="14594" max="14594" width="17.625" style="86" bestFit="1" customWidth="1"/>
    <col min="14595" max="14596" width="10.125" style="86" customWidth="1"/>
    <col min="14597" max="14603" width="9.875" style="86" customWidth="1"/>
    <col min="14604" max="14604" width="9.5" style="86" bestFit="1" customWidth="1"/>
    <col min="14605" max="14849" width="9" style="86"/>
    <col min="14850" max="14850" width="17.625" style="86" bestFit="1" customWidth="1"/>
    <col min="14851" max="14852" width="10.125" style="86" customWidth="1"/>
    <col min="14853" max="14859" width="9.875" style="86" customWidth="1"/>
    <col min="14860" max="14860" width="9.5" style="86" bestFit="1" customWidth="1"/>
    <col min="14861" max="15105" width="9" style="86"/>
    <col min="15106" max="15106" width="17.625" style="86" bestFit="1" customWidth="1"/>
    <col min="15107" max="15108" width="10.125" style="86" customWidth="1"/>
    <col min="15109" max="15115" width="9.875" style="86" customWidth="1"/>
    <col min="15116" max="15116" width="9.5" style="86" bestFit="1" customWidth="1"/>
    <col min="15117" max="15361" width="9" style="86"/>
    <col min="15362" max="15362" width="17.625" style="86" bestFit="1" customWidth="1"/>
    <col min="15363" max="15364" width="10.125" style="86" customWidth="1"/>
    <col min="15365" max="15371" width="9.875" style="86" customWidth="1"/>
    <col min="15372" max="15372" width="9.5" style="86" bestFit="1" customWidth="1"/>
    <col min="15373" max="15617" width="9" style="86"/>
    <col min="15618" max="15618" width="17.625" style="86" bestFit="1" customWidth="1"/>
    <col min="15619" max="15620" width="10.125" style="86" customWidth="1"/>
    <col min="15621" max="15627" width="9.875" style="86" customWidth="1"/>
    <col min="15628" max="15628" width="9.5" style="86" bestFit="1" customWidth="1"/>
    <col min="15629" max="15873" width="9" style="86"/>
    <col min="15874" max="15874" width="17.625" style="86" bestFit="1" customWidth="1"/>
    <col min="15875" max="15876" width="10.125" style="86" customWidth="1"/>
    <col min="15877" max="15883" width="9.875" style="86" customWidth="1"/>
    <col min="15884" max="15884" width="9.5" style="86" bestFit="1" customWidth="1"/>
    <col min="15885" max="16129" width="9" style="86"/>
    <col min="16130" max="16130" width="17.625" style="86" bestFit="1" customWidth="1"/>
    <col min="16131" max="16132" width="10.125" style="86" customWidth="1"/>
    <col min="16133" max="16139" width="9.875" style="86" customWidth="1"/>
    <col min="16140" max="16140" width="9.5" style="86" bestFit="1" customWidth="1"/>
    <col min="16141" max="16384" width="9" style="86"/>
  </cols>
  <sheetData>
    <row r="1" spans="1:18" ht="24.6" customHeight="1" x14ac:dyDescent="0.15">
      <c r="A1" s="85"/>
      <c r="B1" s="35"/>
    </row>
    <row r="2" spans="1:18" ht="22.5" customHeight="1" thickBot="1" x14ac:dyDescent="0.2">
      <c r="A2" s="165" t="s">
        <v>130</v>
      </c>
      <c r="Q2" s="128" t="s">
        <v>137</v>
      </c>
    </row>
    <row r="3" spans="1:18" ht="22.5" customHeight="1" x14ac:dyDescent="0.15">
      <c r="A3" s="208" t="s">
        <v>124</v>
      </c>
      <c r="B3" s="209"/>
      <c r="C3" s="201" t="s">
        <v>4</v>
      </c>
      <c r="D3" s="201"/>
      <c r="E3" s="201"/>
      <c r="F3" s="201" t="s">
        <v>3</v>
      </c>
      <c r="G3" s="201"/>
      <c r="H3" s="201"/>
      <c r="I3" s="201" t="s">
        <v>48</v>
      </c>
      <c r="J3" s="201"/>
      <c r="K3" s="201"/>
      <c r="L3" s="201" t="s">
        <v>50</v>
      </c>
      <c r="M3" s="201"/>
      <c r="N3" s="201"/>
      <c r="O3" s="201" t="s">
        <v>52</v>
      </c>
      <c r="P3" s="201"/>
      <c r="Q3" s="202"/>
    </row>
    <row r="4" spans="1:18" ht="35.1" customHeight="1" thickBot="1" x14ac:dyDescent="0.2">
      <c r="A4" s="210"/>
      <c r="B4" s="211"/>
      <c r="C4" s="157" t="s">
        <v>106</v>
      </c>
      <c r="D4" s="158" t="s">
        <v>107</v>
      </c>
      <c r="E4" s="159" t="s">
        <v>108</v>
      </c>
      <c r="F4" s="157" t="s">
        <v>106</v>
      </c>
      <c r="G4" s="158" t="s">
        <v>107</v>
      </c>
      <c r="H4" s="159" t="s">
        <v>108</v>
      </c>
      <c r="I4" s="157" t="s">
        <v>106</v>
      </c>
      <c r="J4" s="158" t="s">
        <v>107</v>
      </c>
      <c r="K4" s="159" t="s">
        <v>108</v>
      </c>
      <c r="L4" s="157" t="s">
        <v>106</v>
      </c>
      <c r="M4" s="158" t="s">
        <v>107</v>
      </c>
      <c r="N4" s="159" t="s">
        <v>108</v>
      </c>
      <c r="O4" s="157" t="s">
        <v>106</v>
      </c>
      <c r="P4" s="158" t="s">
        <v>107</v>
      </c>
      <c r="Q4" s="160" t="s">
        <v>108</v>
      </c>
    </row>
    <row r="5" spans="1:18" ht="39.950000000000003" customHeight="1" x14ac:dyDescent="0.15">
      <c r="A5" s="203" t="s">
        <v>109</v>
      </c>
      <c r="B5" s="119" t="s">
        <v>110</v>
      </c>
      <c r="C5" s="129">
        <v>52963.3</v>
      </c>
      <c r="D5" s="135">
        <f>12*183+15*179</f>
        <v>4881</v>
      </c>
      <c r="E5" s="145">
        <v>10388</v>
      </c>
      <c r="F5" s="129">
        <v>50656.6</v>
      </c>
      <c r="G5" s="135">
        <f>15*362</f>
        <v>5430</v>
      </c>
      <c r="H5" s="145">
        <v>11194</v>
      </c>
      <c r="I5" s="129">
        <v>47894.8</v>
      </c>
      <c r="J5" s="135">
        <f>15*30+14*332</f>
        <v>5098</v>
      </c>
      <c r="K5" s="145">
        <v>11080</v>
      </c>
      <c r="L5" s="129">
        <f>24075.7+23698.3</f>
        <v>47774</v>
      </c>
      <c r="M5" s="135">
        <f>15*363</f>
        <v>5445</v>
      </c>
      <c r="N5" s="145">
        <v>10530</v>
      </c>
      <c r="O5" s="129">
        <v>47644.7</v>
      </c>
      <c r="P5" s="135">
        <f>15*362</f>
        <v>5430</v>
      </c>
      <c r="Q5" s="136">
        <v>5953</v>
      </c>
    </row>
    <row r="6" spans="1:18" ht="39.950000000000003" customHeight="1" x14ac:dyDescent="0.15">
      <c r="A6" s="204"/>
      <c r="B6" s="120" t="s">
        <v>111</v>
      </c>
      <c r="C6" s="130">
        <v>62345.32</v>
      </c>
      <c r="D6" s="137">
        <f>14*362</f>
        <v>5068</v>
      </c>
      <c r="E6" s="146">
        <v>11529</v>
      </c>
      <c r="F6" s="130">
        <v>62345.32</v>
      </c>
      <c r="G6" s="137">
        <f>14*362</f>
        <v>5068</v>
      </c>
      <c r="H6" s="146">
        <v>12085</v>
      </c>
      <c r="I6" s="130">
        <v>62337.84</v>
      </c>
      <c r="J6" s="137">
        <f>14*362</f>
        <v>5068</v>
      </c>
      <c r="K6" s="146">
        <v>12391</v>
      </c>
      <c r="L6" s="130">
        <v>62502.44</v>
      </c>
      <c r="M6" s="137">
        <f>14*363</f>
        <v>5082</v>
      </c>
      <c r="N6" s="146">
        <v>13121</v>
      </c>
      <c r="O6" s="130">
        <v>62330.36</v>
      </c>
      <c r="P6" s="137">
        <f>14*362</f>
        <v>5068</v>
      </c>
      <c r="Q6" s="138">
        <v>9288</v>
      </c>
      <c r="R6" s="153"/>
    </row>
    <row r="7" spans="1:18" ht="39.950000000000003" customHeight="1" x14ac:dyDescent="0.15">
      <c r="A7" s="204"/>
      <c r="B7" s="120" t="s">
        <v>112</v>
      </c>
      <c r="C7" s="130">
        <f>34563.21+31380.49</f>
        <v>65943.7</v>
      </c>
      <c r="D7" s="137">
        <f>10*183+9*179</f>
        <v>3441</v>
      </c>
      <c r="E7" s="146">
        <v>8766</v>
      </c>
      <c r="F7" s="130">
        <v>63462.22</v>
      </c>
      <c r="G7" s="137">
        <f>9*362</f>
        <v>3258</v>
      </c>
      <c r="H7" s="146">
        <v>11180</v>
      </c>
      <c r="I7" s="130">
        <v>63462.22</v>
      </c>
      <c r="J7" s="137">
        <f>9*362</f>
        <v>3258</v>
      </c>
      <c r="K7" s="146">
        <v>12061</v>
      </c>
      <c r="L7" s="130">
        <v>63637.53</v>
      </c>
      <c r="M7" s="137">
        <f>9*363</f>
        <v>3267</v>
      </c>
      <c r="N7" s="146">
        <v>11593</v>
      </c>
      <c r="O7" s="130">
        <v>63462.22</v>
      </c>
      <c r="P7" s="137">
        <f>9*362</f>
        <v>3258</v>
      </c>
      <c r="Q7" s="138">
        <v>7431</v>
      </c>
    </row>
    <row r="8" spans="1:18" ht="39.950000000000003" customHeight="1" x14ac:dyDescent="0.15">
      <c r="A8" s="204"/>
      <c r="B8" s="120" t="s">
        <v>113</v>
      </c>
      <c r="C8" s="130">
        <v>27134.2</v>
      </c>
      <c r="D8" s="137">
        <f>8*362</f>
        <v>2896</v>
      </c>
      <c r="E8" s="146">
        <v>11985</v>
      </c>
      <c r="F8" s="130">
        <v>27114.799999999999</v>
      </c>
      <c r="G8" s="137">
        <f>8*362</f>
        <v>2896</v>
      </c>
      <c r="H8" s="146">
        <v>13719</v>
      </c>
      <c r="I8" s="130">
        <v>27088.799999999999</v>
      </c>
      <c r="J8" s="137">
        <f>8*362</f>
        <v>2896</v>
      </c>
      <c r="K8" s="146">
        <v>14223</v>
      </c>
      <c r="L8" s="130">
        <f>13615.2+13522</f>
        <v>27137.200000000001</v>
      </c>
      <c r="M8" s="137">
        <f>8*363</f>
        <v>2904</v>
      </c>
      <c r="N8" s="146">
        <v>15335</v>
      </c>
      <c r="O8" s="130">
        <v>27066.3</v>
      </c>
      <c r="P8" s="137">
        <f>8*362</f>
        <v>2896</v>
      </c>
      <c r="Q8" s="138">
        <v>11059</v>
      </c>
    </row>
    <row r="9" spans="1:18" ht="39.950000000000003" customHeight="1" x14ac:dyDescent="0.15">
      <c r="A9" s="204"/>
      <c r="B9" s="120" t="s">
        <v>114</v>
      </c>
      <c r="C9" s="130">
        <f>31933.5+31480.73</f>
        <v>63414.229999999996</v>
      </c>
      <c r="D9" s="137">
        <f>10*183+11*179</f>
        <v>3799</v>
      </c>
      <c r="E9" s="146">
        <v>9045</v>
      </c>
      <c r="F9" s="130">
        <v>63664.94</v>
      </c>
      <c r="G9" s="137">
        <f>11*362</f>
        <v>3982</v>
      </c>
      <c r="H9" s="146">
        <v>10327</v>
      </c>
      <c r="I9" s="130">
        <v>63664.94</v>
      </c>
      <c r="J9" s="137">
        <f>11*362</f>
        <v>3982</v>
      </c>
      <c r="K9" s="146">
        <v>11936</v>
      </c>
      <c r="L9" s="130">
        <v>63840.81</v>
      </c>
      <c r="M9" s="137">
        <f>11*363</f>
        <v>3993</v>
      </c>
      <c r="N9" s="146">
        <v>12516</v>
      </c>
      <c r="O9" s="130">
        <v>63664.94</v>
      </c>
      <c r="P9" s="137">
        <f>11*362</f>
        <v>3982</v>
      </c>
      <c r="Q9" s="138">
        <v>10145</v>
      </c>
    </row>
    <row r="10" spans="1:18" ht="39.950000000000003" customHeight="1" thickBot="1" x14ac:dyDescent="0.2">
      <c r="A10" s="205"/>
      <c r="B10" s="121" t="s">
        <v>115</v>
      </c>
      <c r="C10" s="131">
        <f>35739.9+32685.4</f>
        <v>68425.3</v>
      </c>
      <c r="D10" s="139">
        <f>16*362</f>
        <v>5792</v>
      </c>
      <c r="E10" s="147">
        <v>7449</v>
      </c>
      <c r="F10" s="131">
        <v>66101.2</v>
      </c>
      <c r="G10" s="139">
        <f>16*362</f>
        <v>5792</v>
      </c>
      <c r="H10" s="147">
        <v>8632</v>
      </c>
      <c r="I10" s="131">
        <v>63529.4</v>
      </c>
      <c r="J10" s="139">
        <f>16*30+14*332</f>
        <v>5128</v>
      </c>
      <c r="K10" s="147">
        <v>8809</v>
      </c>
      <c r="L10" s="131">
        <v>61564.800000000003</v>
      </c>
      <c r="M10" s="139">
        <f>14*363</f>
        <v>5082</v>
      </c>
      <c r="N10" s="147">
        <v>8908</v>
      </c>
      <c r="O10" s="131">
        <v>61395.199999999997</v>
      </c>
      <c r="P10" s="139">
        <f>14*362</f>
        <v>5068</v>
      </c>
      <c r="Q10" s="140">
        <v>5897</v>
      </c>
    </row>
    <row r="11" spans="1:18" ht="39.950000000000003" customHeight="1" thickTop="1" x14ac:dyDescent="0.15">
      <c r="A11" s="206" t="s">
        <v>116</v>
      </c>
      <c r="B11" s="122" t="s">
        <v>117</v>
      </c>
      <c r="C11" s="132">
        <f>31995.72+29717.58</f>
        <v>61713.3</v>
      </c>
      <c r="D11" s="141">
        <f>14*362</f>
        <v>5068</v>
      </c>
      <c r="E11" s="148">
        <v>9980</v>
      </c>
      <c r="F11" s="132">
        <v>60099.24</v>
      </c>
      <c r="G11" s="141">
        <f>14*362</f>
        <v>5068</v>
      </c>
      <c r="H11" s="148">
        <v>10149</v>
      </c>
      <c r="I11" s="132">
        <v>60099.24</v>
      </c>
      <c r="J11" s="141">
        <f>14*362</f>
        <v>5068</v>
      </c>
      <c r="K11" s="148">
        <v>9722</v>
      </c>
      <c r="L11" s="132">
        <v>61597.26</v>
      </c>
      <c r="M11" s="141">
        <f>14*363</f>
        <v>5082</v>
      </c>
      <c r="N11" s="148">
        <v>10304</v>
      </c>
      <c r="O11" s="132">
        <v>61547.24</v>
      </c>
      <c r="P11" s="141">
        <f>14*362</f>
        <v>5068</v>
      </c>
      <c r="Q11" s="142">
        <v>8867</v>
      </c>
    </row>
    <row r="12" spans="1:18" ht="39.950000000000003" customHeight="1" x14ac:dyDescent="0.15">
      <c r="A12" s="204"/>
      <c r="B12" s="123" t="s">
        <v>118</v>
      </c>
      <c r="C12" s="133">
        <v>41232.800000000003</v>
      </c>
      <c r="D12" s="137">
        <f>1*236+11*156+11*155</f>
        <v>3657</v>
      </c>
      <c r="E12" s="150">
        <v>3116</v>
      </c>
      <c r="F12" s="133">
        <v>41114.400000000001</v>
      </c>
      <c r="G12" s="137">
        <f>1*234+11*155+11*154</f>
        <v>3633</v>
      </c>
      <c r="H12" s="150">
        <v>3240</v>
      </c>
      <c r="I12" s="133">
        <v>40984.6</v>
      </c>
      <c r="J12" s="137">
        <f>1*234+11*155+11*154</f>
        <v>3633</v>
      </c>
      <c r="K12" s="150">
        <v>3356</v>
      </c>
      <c r="L12" s="130">
        <v>41253.599999999999</v>
      </c>
      <c r="M12" s="137">
        <f>1*237+11*155+11*156</f>
        <v>3658</v>
      </c>
      <c r="N12" s="146">
        <v>3971</v>
      </c>
      <c r="O12" s="130">
        <v>41319.599999999999</v>
      </c>
      <c r="P12" s="137">
        <f>1*239+11*156+11*155</f>
        <v>3660</v>
      </c>
      <c r="Q12" s="138">
        <v>2838</v>
      </c>
    </row>
    <row r="13" spans="1:18" ht="39.950000000000003" customHeight="1" x14ac:dyDescent="0.15">
      <c r="A13" s="204"/>
      <c r="B13" s="123" t="s">
        <v>119</v>
      </c>
      <c r="C13" s="130">
        <v>51400</v>
      </c>
      <c r="D13" s="137">
        <f>11*257</f>
        <v>2827</v>
      </c>
      <c r="E13" s="146">
        <v>6142</v>
      </c>
      <c r="F13" s="130">
        <v>51400</v>
      </c>
      <c r="G13" s="137">
        <f>11*256</f>
        <v>2816</v>
      </c>
      <c r="H13" s="146">
        <v>5962</v>
      </c>
      <c r="I13" s="130">
        <v>51200</v>
      </c>
      <c r="J13" s="137">
        <f>11*256</f>
        <v>2816</v>
      </c>
      <c r="K13" s="151">
        <v>6834</v>
      </c>
      <c r="L13" s="130">
        <v>51400</v>
      </c>
      <c r="M13" s="137">
        <f>11*257</f>
        <v>2827</v>
      </c>
      <c r="N13" s="146">
        <v>7121</v>
      </c>
      <c r="O13" s="130">
        <v>51200</v>
      </c>
      <c r="P13" s="137">
        <f>11*256</f>
        <v>2816</v>
      </c>
      <c r="Q13" s="138">
        <v>3358</v>
      </c>
    </row>
    <row r="14" spans="1:18" ht="39.950000000000003" customHeight="1" thickBot="1" x14ac:dyDescent="0.2">
      <c r="A14" s="207"/>
      <c r="B14" s="124" t="s">
        <v>120</v>
      </c>
      <c r="C14" s="134">
        <f>2499+30643.6</f>
        <v>33142.6</v>
      </c>
      <c r="D14" s="143">
        <f>8*362</f>
        <v>2896</v>
      </c>
      <c r="E14" s="149">
        <v>5348</v>
      </c>
      <c r="F14" s="134">
        <v>33412.6</v>
      </c>
      <c r="G14" s="143">
        <f>8*362</f>
        <v>2896</v>
      </c>
      <c r="H14" s="149">
        <v>6972</v>
      </c>
      <c r="I14" s="134">
        <v>33412.6</v>
      </c>
      <c r="J14" s="143">
        <f>8*362</f>
        <v>2896</v>
      </c>
      <c r="K14" s="149">
        <v>7851</v>
      </c>
      <c r="L14" s="134">
        <v>33504.9</v>
      </c>
      <c r="M14" s="143">
        <f>8*363</f>
        <v>2904</v>
      </c>
      <c r="N14" s="149">
        <v>8205</v>
      </c>
      <c r="O14" s="134">
        <v>33412.6</v>
      </c>
      <c r="P14" s="143">
        <f>8*362</f>
        <v>2896</v>
      </c>
      <c r="Q14" s="144">
        <v>6293</v>
      </c>
    </row>
    <row r="15" spans="1:18" ht="33" customHeight="1" x14ac:dyDescent="0.15">
      <c r="B15" s="87"/>
      <c r="C15" s="88"/>
      <c r="D15" s="88"/>
      <c r="E15" s="90"/>
      <c r="F15" s="90"/>
      <c r="G15" s="90"/>
      <c r="H15" s="90"/>
      <c r="I15" s="90"/>
      <c r="J15" s="90"/>
      <c r="K15" s="125"/>
      <c r="L15" s="126"/>
      <c r="N15" s="127"/>
      <c r="O15" s="127"/>
      <c r="Q15" s="128" t="s">
        <v>121</v>
      </c>
    </row>
    <row r="16" spans="1:18" ht="33" customHeight="1" x14ac:dyDescent="0.15">
      <c r="B16" s="87"/>
      <c r="C16" s="88"/>
      <c r="D16" s="88"/>
      <c r="E16" s="90"/>
      <c r="F16" s="90"/>
      <c r="G16" s="90"/>
      <c r="H16" s="90"/>
      <c r="I16" s="90"/>
      <c r="J16" s="90"/>
      <c r="K16" s="125"/>
      <c r="L16" s="126"/>
    </row>
    <row r="17" spans="2:18" ht="33" customHeight="1" x14ac:dyDescent="0.15">
      <c r="B17" s="87"/>
      <c r="C17" s="88"/>
      <c r="D17" s="88"/>
      <c r="E17" s="90"/>
      <c r="F17" s="90"/>
      <c r="G17" s="90"/>
      <c r="H17" s="90"/>
      <c r="I17" s="90"/>
      <c r="J17" s="90"/>
      <c r="K17" s="125"/>
      <c r="L17" s="126"/>
      <c r="R17" s="153"/>
    </row>
    <row r="18" spans="2:18" ht="33" customHeight="1" x14ac:dyDescent="0.15">
      <c r="B18" s="87"/>
      <c r="C18" s="88"/>
      <c r="D18" s="88"/>
      <c r="E18" s="90"/>
      <c r="F18" s="90"/>
      <c r="G18" s="90"/>
      <c r="H18" s="90"/>
      <c r="I18" s="90"/>
      <c r="J18" s="90"/>
      <c r="K18" s="125"/>
      <c r="L18" s="126"/>
    </row>
    <row r="19" spans="2:18" ht="33" customHeight="1" x14ac:dyDescent="0.15">
      <c r="B19" s="87"/>
      <c r="C19" s="88"/>
      <c r="D19" s="88"/>
      <c r="E19" s="90"/>
      <c r="F19" s="90"/>
      <c r="G19" s="90"/>
      <c r="H19" s="90"/>
      <c r="I19" s="90"/>
      <c r="J19" s="90"/>
      <c r="K19" s="125"/>
      <c r="L19" s="126"/>
    </row>
    <row r="20" spans="2:18" ht="33" customHeight="1" x14ac:dyDescent="0.15">
      <c r="B20" s="87"/>
      <c r="C20" s="88"/>
      <c r="D20" s="88"/>
      <c r="E20" s="90"/>
      <c r="F20" s="90"/>
      <c r="G20" s="90"/>
      <c r="H20" s="90"/>
      <c r="I20" s="90"/>
      <c r="J20" s="90"/>
      <c r="K20" s="125"/>
      <c r="L20" s="126"/>
    </row>
    <row r="21" spans="2:18" ht="33" customHeight="1" x14ac:dyDescent="0.15">
      <c r="B21" s="87"/>
      <c r="C21" s="88"/>
      <c r="D21" s="88"/>
      <c r="E21" s="90"/>
      <c r="F21" s="90"/>
      <c r="G21" s="90"/>
      <c r="H21" s="90"/>
      <c r="I21" s="90"/>
      <c r="J21" s="90"/>
      <c r="K21" s="125"/>
      <c r="L21" s="126"/>
    </row>
    <row r="22" spans="2:18" ht="33" customHeight="1" x14ac:dyDescent="0.15">
      <c r="B22" s="87"/>
      <c r="C22" s="88"/>
      <c r="D22" s="88"/>
      <c r="E22" s="90"/>
      <c r="F22" s="90"/>
      <c r="G22" s="90"/>
      <c r="H22" s="90"/>
      <c r="I22" s="90"/>
      <c r="J22" s="90"/>
      <c r="K22" s="125"/>
      <c r="L22" s="126"/>
    </row>
    <row r="23" spans="2:18" ht="33" customHeight="1" x14ac:dyDescent="0.15">
      <c r="B23" s="91"/>
      <c r="C23" s="88"/>
      <c r="D23" s="88"/>
      <c r="E23" s="90"/>
      <c r="F23" s="90"/>
      <c r="G23" s="90"/>
      <c r="H23" s="90"/>
      <c r="I23" s="90"/>
      <c r="J23" s="90"/>
      <c r="K23" s="125"/>
      <c r="L23" s="126"/>
    </row>
    <row r="24" spans="2:18" ht="33" customHeight="1" x14ac:dyDescent="0.15">
      <c r="B24" s="91"/>
      <c r="C24" s="88"/>
      <c r="D24" s="88"/>
      <c r="E24" s="90"/>
      <c r="F24" s="90"/>
      <c r="G24" s="90"/>
      <c r="H24" s="90"/>
      <c r="I24" s="90"/>
      <c r="J24" s="90"/>
      <c r="K24" s="125"/>
      <c r="L24" s="126"/>
      <c r="R24" s="154"/>
    </row>
    <row r="25" spans="2:18" ht="33" customHeight="1" x14ac:dyDescent="0.15">
      <c r="B25" s="91"/>
      <c r="C25" s="88"/>
      <c r="D25" s="88"/>
      <c r="E25" s="90"/>
      <c r="F25" s="90"/>
      <c r="G25" s="90"/>
      <c r="H25" s="90"/>
      <c r="I25" s="90"/>
      <c r="J25" s="90"/>
      <c r="K25" s="125"/>
      <c r="L25" s="126"/>
      <c r="R25" s="155"/>
    </row>
    <row r="26" spans="2:18" ht="27.75" customHeight="1" x14ac:dyDescent="0.15">
      <c r="C26" s="83"/>
      <c r="D26" s="83"/>
      <c r="R26" s="156"/>
    </row>
    <row r="27" spans="2:18" x14ac:dyDescent="0.15">
      <c r="C27" s="84"/>
      <c r="R27" s="156"/>
    </row>
    <row r="28" spans="2:18" x14ac:dyDescent="0.15">
      <c r="R28" s="156"/>
    </row>
    <row r="29" spans="2:18" x14ac:dyDescent="0.15">
      <c r="R29" s="156"/>
    </row>
    <row r="30" spans="2:18" x14ac:dyDescent="0.15">
      <c r="R30" s="156"/>
    </row>
  </sheetData>
  <mergeCells count="8">
    <mergeCell ref="I3:K3"/>
    <mergeCell ref="L3:N3"/>
    <mergeCell ref="O3:Q3"/>
    <mergeCell ref="A5:A10"/>
    <mergeCell ref="A11:A14"/>
    <mergeCell ref="A3:B4"/>
    <mergeCell ref="C3:E3"/>
    <mergeCell ref="F3:H3"/>
  </mergeCells>
  <phoneticPr fontId="2"/>
  <printOptions horizontalCentered="1"/>
  <pageMargins left="0.55118110236220474" right="0.51181102362204722" top="0.51181102362204722" bottom="0.70866141732283472" header="0.11811023622047245" footer="0.51181102362204722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zoomScaleSheetLayoutView="100" workbookViewId="0">
      <selection activeCell="D20" sqref="D20"/>
    </sheetView>
  </sheetViews>
  <sheetFormatPr defaultRowHeight="13.5" x14ac:dyDescent="0.15"/>
  <cols>
    <col min="1" max="1" width="11.625" style="1" customWidth="1"/>
    <col min="2" max="2" width="8.625" style="1" customWidth="1"/>
    <col min="3" max="7" width="12.25" style="1" customWidth="1"/>
    <col min="8" max="8" width="29.25" style="1" customWidth="1"/>
    <col min="9" max="16384" width="9" style="1"/>
  </cols>
  <sheetData>
    <row r="1" spans="1:7" x14ac:dyDescent="0.15">
      <c r="C1" s="2"/>
      <c r="D1" s="2"/>
      <c r="E1" s="2"/>
      <c r="F1" s="2"/>
      <c r="G1" s="2"/>
    </row>
    <row r="2" spans="1:7" s="73" customFormat="1" ht="20.100000000000001" customHeight="1" thickBot="1" x14ac:dyDescent="0.2">
      <c r="A2" s="72" t="s">
        <v>80</v>
      </c>
      <c r="G2" s="74" t="s">
        <v>30</v>
      </c>
    </row>
    <row r="3" spans="1:7" ht="24.95" customHeight="1" x14ac:dyDescent="0.15">
      <c r="A3" s="214" t="s">
        <v>123</v>
      </c>
      <c r="B3" s="215"/>
      <c r="C3" s="16" t="s">
        <v>69</v>
      </c>
      <c r="D3" s="16" t="s">
        <v>70</v>
      </c>
      <c r="E3" s="16" t="s">
        <v>71</v>
      </c>
      <c r="F3" s="16" t="s">
        <v>53</v>
      </c>
      <c r="G3" s="17" t="s">
        <v>72</v>
      </c>
    </row>
    <row r="4" spans="1:7" ht="17.25" customHeight="1" x14ac:dyDescent="0.15">
      <c r="A4" s="212" t="s">
        <v>41</v>
      </c>
      <c r="B4" s="23" t="s">
        <v>28</v>
      </c>
      <c r="C4" s="24">
        <v>1796106</v>
      </c>
      <c r="D4" s="24">
        <v>1848511</v>
      </c>
      <c r="E4" s="24">
        <v>1889805</v>
      </c>
      <c r="F4" s="25">
        <v>1873011</v>
      </c>
      <c r="G4" s="26">
        <v>1410290</v>
      </c>
    </row>
    <row r="5" spans="1:7" ht="17.25" customHeight="1" x14ac:dyDescent="0.15">
      <c r="A5" s="213"/>
      <c r="B5" s="27" t="s">
        <v>29</v>
      </c>
      <c r="C5" s="28">
        <v>4968</v>
      </c>
      <c r="D5" s="28">
        <v>5113</v>
      </c>
      <c r="E5" s="28">
        <v>5227</v>
      </c>
      <c r="F5" s="29">
        <v>5177</v>
      </c>
      <c r="G5" s="30">
        <v>3906</v>
      </c>
    </row>
    <row r="6" spans="1:7" ht="17.25" customHeight="1" x14ac:dyDescent="0.15">
      <c r="A6" s="212" t="s">
        <v>40</v>
      </c>
      <c r="B6" s="23" t="s">
        <v>28</v>
      </c>
      <c r="C6" s="24">
        <v>563826</v>
      </c>
      <c r="D6" s="24">
        <v>577574</v>
      </c>
      <c r="E6" s="24">
        <v>599599</v>
      </c>
      <c r="F6" s="25">
        <v>606413</v>
      </c>
      <c r="G6" s="26">
        <v>466654</v>
      </c>
    </row>
    <row r="7" spans="1:7" ht="17.25" customHeight="1" x14ac:dyDescent="0.15">
      <c r="A7" s="213"/>
      <c r="B7" s="27" t="s">
        <v>29</v>
      </c>
      <c r="C7" s="28">
        <v>1560</v>
      </c>
      <c r="D7" s="28">
        <v>1599</v>
      </c>
      <c r="E7" s="28">
        <v>1660</v>
      </c>
      <c r="F7" s="29">
        <v>1677</v>
      </c>
      <c r="G7" s="30">
        <v>1293</v>
      </c>
    </row>
    <row r="8" spans="1:7" ht="17.25" customHeight="1" x14ac:dyDescent="0.15">
      <c r="A8" s="212" t="s">
        <v>39</v>
      </c>
      <c r="B8" s="23" t="s">
        <v>28</v>
      </c>
      <c r="C8" s="24">
        <v>85051</v>
      </c>
      <c r="D8" s="24">
        <v>94159</v>
      </c>
      <c r="E8" s="24">
        <v>102604</v>
      </c>
      <c r="F8" s="25">
        <v>100428</v>
      </c>
      <c r="G8" s="26">
        <v>73520</v>
      </c>
    </row>
    <row r="9" spans="1:7" ht="17.25" customHeight="1" x14ac:dyDescent="0.15">
      <c r="A9" s="213"/>
      <c r="B9" s="27" t="s">
        <v>29</v>
      </c>
      <c r="C9" s="28">
        <v>235</v>
      </c>
      <c r="D9" s="28">
        <v>260</v>
      </c>
      <c r="E9" s="28">
        <v>284</v>
      </c>
      <c r="F9" s="29">
        <v>278</v>
      </c>
      <c r="G9" s="30">
        <v>204</v>
      </c>
    </row>
    <row r="10" spans="1:7" ht="17.25" customHeight="1" x14ac:dyDescent="0.15">
      <c r="A10" s="212" t="s">
        <v>38</v>
      </c>
      <c r="B10" s="23" t="s">
        <v>28</v>
      </c>
      <c r="C10" s="24">
        <v>107233</v>
      </c>
      <c r="D10" s="24">
        <v>113120</v>
      </c>
      <c r="E10" s="24">
        <v>122752</v>
      </c>
      <c r="F10" s="25">
        <v>117766</v>
      </c>
      <c r="G10" s="26">
        <v>90727</v>
      </c>
    </row>
    <row r="11" spans="1:7" ht="17.25" customHeight="1" x14ac:dyDescent="0.15">
      <c r="A11" s="213"/>
      <c r="B11" s="27" t="s">
        <v>29</v>
      </c>
      <c r="C11" s="28">
        <v>296</v>
      </c>
      <c r="D11" s="28">
        <v>312</v>
      </c>
      <c r="E11" s="28">
        <v>339</v>
      </c>
      <c r="F11" s="29">
        <v>325</v>
      </c>
      <c r="G11" s="30">
        <v>251</v>
      </c>
    </row>
    <row r="12" spans="1:7" ht="17.25" customHeight="1" x14ac:dyDescent="0.15">
      <c r="A12" s="212" t="s">
        <v>37</v>
      </c>
      <c r="B12" s="23" t="s">
        <v>28</v>
      </c>
      <c r="C12" s="24">
        <v>176381</v>
      </c>
      <c r="D12" s="24">
        <v>186544</v>
      </c>
      <c r="E12" s="24">
        <v>188480</v>
      </c>
      <c r="F12" s="25">
        <v>193736</v>
      </c>
      <c r="G12" s="26">
        <v>158422</v>
      </c>
    </row>
    <row r="13" spans="1:7" ht="17.25" customHeight="1" x14ac:dyDescent="0.15">
      <c r="A13" s="213"/>
      <c r="B13" s="27" t="s">
        <v>29</v>
      </c>
      <c r="C13" s="28">
        <v>488</v>
      </c>
      <c r="D13" s="28">
        <v>517</v>
      </c>
      <c r="E13" s="28">
        <v>521</v>
      </c>
      <c r="F13" s="29">
        <v>535</v>
      </c>
      <c r="G13" s="30">
        <v>439</v>
      </c>
    </row>
    <row r="14" spans="1:7" ht="17.25" customHeight="1" x14ac:dyDescent="0.15">
      <c r="A14" s="212" t="s">
        <v>36</v>
      </c>
      <c r="B14" s="23" t="s">
        <v>28</v>
      </c>
      <c r="C14" s="24">
        <v>121270</v>
      </c>
      <c r="D14" s="24">
        <v>124340</v>
      </c>
      <c r="E14" s="24">
        <v>129405</v>
      </c>
      <c r="F14" s="25">
        <v>123543</v>
      </c>
      <c r="G14" s="26">
        <v>102006</v>
      </c>
    </row>
    <row r="15" spans="1:7" ht="17.25" customHeight="1" x14ac:dyDescent="0.15">
      <c r="A15" s="213"/>
      <c r="B15" s="27" t="s">
        <v>29</v>
      </c>
      <c r="C15" s="28">
        <v>336</v>
      </c>
      <c r="D15" s="28">
        <v>344</v>
      </c>
      <c r="E15" s="28">
        <v>358</v>
      </c>
      <c r="F15" s="29">
        <v>342</v>
      </c>
      <c r="G15" s="30">
        <v>283</v>
      </c>
    </row>
    <row r="16" spans="1:7" ht="17.25" customHeight="1" x14ac:dyDescent="0.15">
      <c r="A16" s="212" t="s">
        <v>35</v>
      </c>
      <c r="B16" s="23" t="s">
        <v>28</v>
      </c>
      <c r="C16" s="24">
        <v>380109</v>
      </c>
      <c r="D16" s="24">
        <v>393652</v>
      </c>
      <c r="E16" s="24">
        <v>406713</v>
      </c>
      <c r="F16" s="25">
        <v>414719</v>
      </c>
      <c r="G16" s="26">
        <v>343156</v>
      </c>
    </row>
    <row r="17" spans="1:7" ht="17.25" customHeight="1" x14ac:dyDescent="0.15">
      <c r="A17" s="213"/>
      <c r="B17" s="27" t="s">
        <v>29</v>
      </c>
      <c r="C17" s="28">
        <v>1051</v>
      </c>
      <c r="D17" s="28">
        <v>1089</v>
      </c>
      <c r="E17" s="28">
        <v>1125</v>
      </c>
      <c r="F17" s="29">
        <v>1146</v>
      </c>
      <c r="G17" s="30">
        <v>950</v>
      </c>
    </row>
    <row r="18" spans="1:7" ht="17.25" customHeight="1" x14ac:dyDescent="0.15">
      <c r="A18" s="212" t="s">
        <v>34</v>
      </c>
      <c r="B18" s="23" t="s">
        <v>28</v>
      </c>
      <c r="C18" s="24">
        <v>824409</v>
      </c>
      <c r="D18" s="24">
        <v>844932</v>
      </c>
      <c r="E18" s="24">
        <v>841257</v>
      </c>
      <c r="F18" s="25">
        <v>827517</v>
      </c>
      <c r="G18" s="26">
        <v>661396</v>
      </c>
    </row>
    <row r="19" spans="1:7" ht="17.25" customHeight="1" x14ac:dyDescent="0.15">
      <c r="A19" s="213"/>
      <c r="B19" s="27" t="s">
        <v>29</v>
      </c>
      <c r="C19" s="28">
        <v>2281</v>
      </c>
      <c r="D19" s="28">
        <v>2337</v>
      </c>
      <c r="E19" s="28">
        <v>2328</v>
      </c>
      <c r="F19" s="29">
        <v>2287</v>
      </c>
      <c r="G19" s="30">
        <v>1832</v>
      </c>
    </row>
    <row r="20" spans="1:7" ht="17.25" customHeight="1" x14ac:dyDescent="0.15">
      <c r="A20" s="212" t="s">
        <v>33</v>
      </c>
      <c r="B20" s="23" t="s">
        <v>28</v>
      </c>
      <c r="C20" s="24">
        <v>172061</v>
      </c>
      <c r="D20" s="24">
        <v>178533</v>
      </c>
      <c r="E20" s="24">
        <v>188717</v>
      </c>
      <c r="F20" s="25">
        <v>186189</v>
      </c>
      <c r="G20" s="26">
        <v>157090</v>
      </c>
    </row>
    <row r="21" spans="1:7" ht="17.25" customHeight="1" x14ac:dyDescent="0.15">
      <c r="A21" s="213"/>
      <c r="B21" s="27" t="s">
        <v>29</v>
      </c>
      <c r="C21" s="28">
        <v>476</v>
      </c>
      <c r="D21" s="28">
        <v>494</v>
      </c>
      <c r="E21" s="28">
        <v>522</v>
      </c>
      <c r="F21" s="29">
        <v>514</v>
      </c>
      <c r="G21" s="30">
        <v>435</v>
      </c>
    </row>
    <row r="22" spans="1:7" ht="17.25" customHeight="1" x14ac:dyDescent="0.15">
      <c r="A22" s="212" t="s">
        <v>32</v>
      </c>
      <c r="B22" s="23" t="s">
        <v>28</v>
      </c>
      <c r="C22" s="24">
        <v>913032</v>
      </c>
      <c r="D22" s="24">
        <v>936336</v>
      </c>
      <c r="E22" s="24">
        <v>944428</v>
      </c>
      <c r="F22" s="25">
        <v>943441</v>
      </c>
      <c r="G22" s="26">
        <v>683349</v>
      </c>
    </row>
    <row r="23" spans="1:7" ht="17.25" customHeight="1" x14ac:dyDescent="0.15">
      <c r="A23" s="213"/>
      <c r="B23" s="27" t="s">
        <v>29</v>
      </c>
      <c r="C23" s="28">
        <v>2527</v>
      </c>
      <c r="D23" s="28">
        <v>2592</v>
      </c>
      <c r="E23" s="28">
        <v>2615</v>
      </c>
      <c r="F23" s="29">
        <v>2610</v>
      </c>
      <c r="G23" s="30">
        <v>1894</v>
      </c>
    </row>
    <row r="24" spans="1:7" ht="24.95" customHeight="1" thickBot="1" x14ac:dyDescent="0.2">
      <c r="A24" s="18" t="s">
        <v>5</v>
      </c>
      <c r="B24" s="19" t="s">
        <v>28</v>
      </c>
      <c r="C24" s="20">
        <f>C4+C6+C8+C10+C12+C14+C16+C18+C20+C22</f>
        <v>5139478</v>
      </c>
      <c r="D24" s="20">
        <f>D4+D6+D8+D10+D12+D14+D16+D18+D20+D22</f>
        <v>5297701</v>
      </c>
      <c r="E24" s="20">
        <f>E4+E6+E8+E10+E12+E14+E16+E18+E20+E22</f>
        <v>5413760</v>
      </c>
      <c r="F24" s="21">
        <f>F4+F6+F8+F10+F12+F14+F16+F18+F20+F22</f>
        <v>5386763</v>
      </c>
      <c r="G24" s="22">
        <f>G4+G6+G8+G10+G12+G14+G16+G18+G20+G22</f>
        <v>4146610</v>
      </c>
    </row>
    <row r="25" spans="1:7" ht="17.25" customHeight="1" x14ac:dyDescent="0.15">
      <c r="F25" s="216" t="s">
        <v>31</v>
      </c>
      <c r="G25" s="216"/>
    </row>
    <row r="26" spans="1:7" ht="17.25" customHeight="1" x14ac:dyDescent="0.15"/>
    <row r="27" spans="1:7" s="73" customFormat="1" ht="20.100000000000001" customHeight="1" thickBot="1" x14ac:dyDescent="0.2">
      <c r="A27" s="72" t="s">
        <v>79</v>
      </c>
      <c r="F27" s="75"/>
      <c r="G27" s="74" t="s">
        <v>30</v>
      </c>
    </row>
    <row r="28" spans="1:7" ht="24.95" customHeight="1" x14ac:dyDescent="0.15">
      <c r="A28" s="214" t="s">
        <v>123</v>
      </c>
      <c r="B28" s="215"/>
      <c r="C28" s="16" t="s">
        <v>69</v>
      </c>
      <c r="D28" s="16" t="s">
        <v>70</v>
      </c>
      <c r="E28" s="16" t="s">
        <v>71</v>
      </c>
      <c r="F28" s="16" t="s">
        <v>53</v>
      </c>
      <c r="G28" s="17" t="s">
        <v>72</v>
      </c>
    </row>
    <row r="29" spans="1:7" ht="17.25" customHeight="1" x14ac:dyDescent="0.15">
      <c r="A29" s="212" t="s">
        <v>54</v>
      </c>
      <c r="B29" s="23" t="s">
        <v>28</v>
      </c>
      <c r="C29" s="24">
        <v>152689</v>
      </c>
      <c r="D29" s="24">
        <v>161612</v>
      </c>
      <c r="E29" s="24">
        <v>166965</v>
      </c>
      <c r="F29" s="24">
        <v>166360</v>
      </c>
      <c r="G29" s="31">
        <v>129731</v>
      </c>
    </row>
    <row r="30" spans="1:7" ht="17.25" customHeight="1" x14ac:dyDescent="0.15">
      <c r="A30" s="213"/>
      <c r="B30" s="27" t="s">
        <v>29</v>
      </c>
      <c r="C30" s="28">
        <v>418</v>
      </c>
      <c r="D30" s="28">
        <v>443</v>
      </c>
      <c r="E30" s="28">
        <v>457</v>
      </c>
      <c r="F30" s="28">
        <v>455</v>
      </c>
      <c r="G30" s="32">
        <v>355</v>
      </c>
    </row>
    <row r="31" spans="1:7" ht="17.25" customHeight="1" x14ac:dyDescent="0.15">
      <c r="A31" s="212" t="s">
        <v>55</v>
      </c>
      <c r="B31" s="23" t="s">
        <v>28</v>
      </c>
      <c r="C31" s="24">
        <v>320202</v>
      </c>
      <c r="D31" s="24">
        <v>320022</v>
      </c>
      <c r="E31" s="24">
        <v>321645</v>
      </c>
      <c r="F31" s="24">
        <v>317854</v>
      </c>
      <c r="G31" s="31">
        <v>238662</v>
      </c>
    </row>
    <row r="32" spans="1:7" ht="17.25" customHeight="1" x14ac:dyDescent="0.15">
      <c r="A32" s="213"/>
      <c r="B32" s="27" t="s">
        <v>29</v>
      </c>
      <c r="C32" s="28">
        <v>877</v>
      </c>
      <c r="D32" s="28">
        <v>877</v>
      </c>
      <c r="E32" s="28">
        <v>881</v>
      </c>
      <c r="F32" s="28">
        <v>868</v>
      </c>
      <c r="G32" s="32">
        <v>654</v>
      </c>
    </row>
    <row r="33" spans="1:7" ht="17.25" customHeight="1" x14ac:dyDescent="0.15">
      <c r="A33" s="212" t="s">
        <v>56</v>
      </c>
      <c r="B33" s="23" t="s">
        <v>28</v>
      </c>
      <c r="C33" s="24">
        <v>1157663</v>
      </c>
      <c r="D33" s="24">
        <v>1202870</v>
      </c>
      <c r="E33" s="24">
        <v>1213297</v>
      </c>
      <c r="F33" s="24">
        <v>1212314</v>
      </c>
      <c r="G33" s="31">
        <v>913529</v>
      </c>
    </row>
    <row r="34" spans="1:7" ht="17.25" customHeight="1" x14ac:dyDescent="0.15">
      <c r="A34" s="213"/>
      <c r="B34" s="27" t="s">
        <v>29</v>
      </c>
      <c r="C34" s="28">
        <v>3172</v>
      </c>
      <c r="D34" s="28">
        <v>3296</v>
      </c>
      <c r="E34" s="28">
        <v>3324</v>
      </c>
      <c r="F34" s="28">
        <v>3312</v>
      </c>
      <c r="G34" s="32">
        <v>2503</v>
      </c>
    </row>
    <row r="35" spans="1:7" ht="17.25" customHeight="1" x14ac:dyDescent="0.15">
      <c r="A35" s="212" t="s">
        <v>57</v>
      </c>
      <c r="B35" s="23" t="s">
        <v>28</v>
      </c>
      <c r="C35" s="24">
        <v>277449</v>
      </c>
      <c r="D35" s="24">
        <v>271893</v>
      </c>
      <c r="E35" s="24">
        <v>275278</v>
      </c>
      <c r="F35" s="24">
        <v>285151</v>
      </c>
      <c r="G35" s="31">
        <v>251025</v>
      </c>
    </row>
    <row r="36" spans="1:7" ht="17.25" customHeight="1" x14ac:dyDescent="0.15">
      <c r="A36" s="213"/>
      <c r="B36" s="27" t="s">
        <v>29</v>
      </c>
      <c r="C36" s="28">
        <v>760</v>
      </c>
      <c r="D36" s="28">
        <v>745</v>
      </c>
      <c r="E36" s="28">
        <v>754</v>
      </c>
      <c r="F36" s="28">
        <v>779</v>
      </c>
      <c r="G36" s="32">
        <v>688</v>
      </c>
    </row>
    <row r="37" spans="1:7" ht="17.25" customHeight="1" x14ac:dyDescent="0.15">
      <c r="A37" s="212" t="s">
        <v>58</v>
      </c>
      <c r="B37" s="23" t="s">
        <v>28</v>
      </c>
      <c r="C37" s="24">
        <v>77109</v>
      </c>
      <c r="D37" s="24">
        <v>74701</v>
      </c>
      <c r="E37" s="24">
        <v>75287</v>
      </c>
      <c r="F37" s="24">
        <v>74683</v>
      </c>
      <c r="G37" s="31">
        <v>59863</v>
      </c>
    </row>
    <row r="38" spans="1:7" ht="17.25" customHeight="1" x14ac:dyDescent="0.15">
      <c r="A38" s="213"/>
      <c r="B38" s="27" t="s">
        <v>29</v>
      </c>
      <c r="C38" s="28">
        <v>211</v>
      </c>
      <c r="D38" s="28">
        <v>205</v>
      </c>
      <c r="E38" s="28">
        <v>206</v>
      </c>
      <c r="F38" s="28">
        <v>204</v>
      </c>
      <c r="G38" s="32">
        <v>164</v>
      </c>
    </row>
    <row r="39" spans="1:7" ht="17.25" customHeight="1" x14ac:dyDescent="0.15">
      <c r="A39" s="212" t="s">
        <v>59</v>
      </c>
      <c r="B39" s="23" t="s">
        <v>28</v>
      </c>
      <c r="C39" s="24">
        <v>25626</v>
      </c>
      <c r="D39" s="24">
        <v>24147</v>
      </c>
      <c r="E39" s="24">
        <v>23339</v>
      </c>
      <c r="F39" s="24">
        <v>23926</v>
      </c>
      <c r="G39" s="31">
        <v>19873</v>
      </c>
    </row>
    <row r="40" spans="1:7" ht="17.25" customHeight="1" x14ac:dyDescent="0.15">
      <c r="A40" s="213"/>
      <c r="B40" s="27" t="s">
        <v>29</v>
      </c>
      <c r="C40" s="28">
        <v>70</v>
      </c>
      <c r="D40" s="28">
        <v>66</v>
      </c>
      <c r="E40" s="28">
        <v>64</v>
      </c>
      <c r="F40" s="28">
        <v>65</v>
      </c>
      <c r="G40" s="32">
        <v>54</v>
      </c>
    </row>
    <row r="41" spans="1:7" ht="17.25" customHeight="1" x14ac:dyDescent="0.15">
      <c r="A41" s="212" t="s">
        <v>60</v>
      </c>
      <c r="B41" s="23" t="s">
        <v>28</v>
      </c>
      <c r="C41" s="24">
        <v>58945</v>
      </c>
      <c r="D41" s="24">
        <v>60835</v>
      </c>
      <c r="E41" s="24">
        <v>63402</v>
      </c>
      <c r="F41" s="24">
        <v>58133</v>
      </c>
      <c r="G41" s="31">
        <v>43407</v>
      </c>
    </row>
    <row r="42" spans="1:7" ht="17.25" customHeight="1" x14ac:dyDescent="0.15">
      <c r="A42" s="213"/>
      <c r="B42" s="27" t="s">
        <v>29</v>
      </c>
      <c r="C42" s="28">
        <v>161</v>
      </c>
      <c r="D42" s="28">
        <v>167</v>
      </c>
      <c r="E42" s="28">
        <v>174</v>
      </c>
      <c r="F42" s="28">
        <v>159</v>
      </c>
      <c r="G42" s="32">
        <v>119</v>
      </c>
    </row>
    <row r="43" spans="1:7" ht="17.25" customHeight="1" x14ac:dyDescent="0.15">
      <c r="A43" s="212" t="s">
        <v>61</v>
      </c>
      <c r="B43" s="23" t="s">
        <v>28</v>
      </c>
      <c r="C43" s="24">
        <v>435164</v>
      </c>
      <c r="D43" s="24">
        <v>442277</v>
      </c>
      <c r="E43" s="24">
        <v>443369</v>
      </c>
      <c r="F43" s="24">
        <v>431255</v>
      </c>
      <c r="G43" s="31">
        <v>295869</v>
      </c>
    </row>
    <row r="44" spans="1:7" ht="17.25" customHeight="1" x14ac:dyDescent="0.15">
      <c r="A44" s="213"/>
      <c r="B44" s="27" t="s">
        <v>29</v>
      </c>
      <c r="C44" s="28">
        <v>1192</v>
      </c>
      <c r="D44" s="28">
        <v>1212</v>
      </c>
      <c r="E44" s="28">
        <v>1215</v>
      </c>
      <c r="F44" s="28">
        <v>1178</v>
      </c>
      <c r="G44" s="32">
        <v>811</v>
      </c>
    </row>
    <row r="45" spans="1:7" ht="17.25" customHeight="1" x14ac:dyDescent="0.15">
      <c r="A45" s="212" t="s">
        <v>62</v>
      </c>
      <c r="B45" s="23" t="s">
        <v>28</v>
      </c>
      <c r="C45" s="24">
        <v>494365</v>
      </c>
      <c r="D45" s="24">
        <v>497111</v>
      </c>
      <c r="E45" s="24">
        <v>496613</v>
      </c>
      <c r="F45" s="24">
        <v>503210</v>
      </c>
      <c r="G45" s="31">
        <v>388095</v>
      </c>
    </row>
    <row r="46" spans="1:7" ht="17.25" customHeight="1" x14ac:dyDescent="0.15">
      <c r="A46" s="213"/>
      <c r="B46" s="27" t="s">
        <v>29</v>
      </c>
      <c r="C46" s="28">
        <v>1354</v>
      </c>
      <c r="D46" s="28">
        <v>1362</v>
      </c>
      <c r="E46" s="28">
        <v>1361</v>
      </c>
      <c r="F46" s="28">
        <v>1375</v>
      </c>
      <c r="G46" s="32">
        <v>1063</v>
      </c>
    </row>
    <row r="47" spans="1:7" ht="24.95" customHeight="1" thickBot="1" x14ac:dyDescent="0.2">
      <c r="A47" s="33" t="s">
        <v>5</v>
      </c>
      <c r="B47" s="19" t="s">
        <v>28</v>
      </c>
      <c r="C47" s="20">
        <f>C29+C31+C33+C35+C37+C39+C41+C43+C45</f>
        <v>2999212</v>
      </c>
      <c r="D47" s="20">
        <f>D29+D31+D33+D35+D37+D39+D41+D43+D45</f>
        <v>3055468</v>
      </c>
      <c r="E47" s="20">
        <f>E29+E31+E33+E35+E37+E39+E41+E43+E45</f>
        <v>3079195</v>
      </c>
      <c r="F47" s="20">
        <f>F29+F31+F33+F35+F37+F39+F41+F43+F45</f>
        <v>3072886</v>
      </c>
      <c r="G47" s="34">
        <f>G29+G31+G33+G35+G37+G39+G41+G43+G45</f>
        <v>2340054</v>
      </c>
    </row>
    <row r="48" spans="1:7" ht="18.75" customHeight="1" x14ac:dyDescent="0.15">
      <c r="F48" s="166"/>
      <c r="G48" s="166" t="s">
        <v>129</v>
      </c>
    </row>
  </sheetData>
  <mergeCells count="22">
    <mergeCell ref="A3:B3"/>
    <mergeCell ref="A28:B28"/>
    <mergeCell ref="F25:G25"/>
    <mergeCell ref="A6:A7"/>
    <mergeCell ref="A8:A9"/>
    <mergeCell ref="A10:A11"/>
    <mergeCell ref="A12:A13"/>
    <mergeCell ref="A14:A15"/>
    <mergeCell ref="A16:A17"/>
    <mergeCell ref="A45:A46"/>
    <mergeCell ref="A41:A42"/>
    <mergeCell ref="A43:A44"/>
    <mergeCell ref="A35:A36"/>
    <mergeCell ref="A37:A38"/>
    <mergeCell ref="A39:A40"/>
    <mergeCell ref="A33:A34"/>
    <mergeCell ref="A22:A23"/>
    <mergeCell ref="A29:A30"/>
    <mergeCell ref="A31:A32"/>
    <mergeCell ref="A4:A5"/>
    <mergeCell ref="A18:A19"/>
    <mergeCell ref="A20:A21"/>
  </mergeCells>
  <phoneticPr fontId="2"/>
  <printOptions horizontalCentered="1"/>
  <pageMargins left="0.51181102362204722" right="0.51181102362204722" top="0.74803149606299213" bottom="0.55118110236220474" header="0.51181102362204722" footer="0.31496062992125984"/>
  <pageSetup paperSize="9" scale="95" orientation="portrait" r:id="rId1"/>
  <headerFooter scaleWithDoc="0" alignWithMargins="0">
    <oddHeader>&amp;R運輸・観光－４６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100" workbookViewId="0"/>
  </sheetViews>
  <sheetFormatPr defaultRowHeight="12" x14ac:dyDescent="0.15"/>
  <cols>
    <col min="1" max="1" width="11.625" style="3" customWidth="1"/>
    <col min="2" max="7" width="12.625" style="3" customWidth="1"/>
    <col min="8" max="16384" width="9" style="3"/>
  </cols>
  <sheetData>
    <row r="1" spans="1:7" ht="19.5" customHeight="1" x14ac:dyDescent="0.15">
      <c r="C1" s="4"/>
      <c r="D1" s="4"/>
      <c r="E1" s="4"/>
      <c r="F1" s="4"/>
      <c r="G1" s="4"/>
    </row>
    <row r="2" spans="1:7" s="6" customFormat="1" ht="21" customHeight="1" thickBot="1" x14ac:dyDescent="0.2">
      <c r="A2" s="5" t="s">
        <v>68</v>
      </c>
      <c r="G2" s="76" t="s">
        <v>82</v>
      </c>
    </row>
    <row r="3" spans="1:7" ht="24" customHeight="1" x14ac:dyDescent="0.15">
      <c r="A3" s="217" t="s">
        <v>81</v>
      </c>
      <c r="B3" s="218"/>
      <c r="C3" s="219"/>
      <c r="D3" s="7" t="s">
        <v>64</v>
      </c>
      <c r="E3" s="7" t="s">
        <v>65</v>
      </c>
      <c r="F3" s="7" t="s">
        <v>66</v>
      </c>
      <c r="G3" s="8" t="s">
        <v>67</v>
      </c>
    </row>
    <row r="4" spans="1:7" ht="24" customHeight="1" x14ac:dyDescent="0.15">
      <c r="A4" s="221" t="s">
        <v>2</v>
      </c>
      <c r="B4" s="222"/>
      <c r="C4" s="11" t="s">
        <v>83</v>
      </c>
      <c r="D4" s="77">
        <v>3911600</v>
      </c>
      <c r="E4" s="77">
        <v>4038600</v>
      </c>
      <c r="F4" s="77">
        <v>4024200</v>
      </c>
      <c r="G4" s="78">
        <v>3399200</v>
      </c>
    </row>
    <row r="5" spans="1:7" ht="24" customHeight="1" x14ac:dyDescent="0.15">
      <c r="A5" s="223"/>
      <c r="B5" s="224"/>
      <c r="C5" s="11" t="s">
        <v>84</v>
      </c>
      <c r="D5" s="77">
        <v>4004900</v>
      </c>
      <c r="E5" s="77">
        <v>4126300</v>
      </c>
      <c r="F5" s="77">
        <v>4125600</v>
      </c>
      <c r="G5" s="78">
        <v>3503200</v>
      </c>
    </row>
    <row r="6" spans="1:7" ht="24" customHeight="1" x14ac:dyDescent="0.15">
      <c r="A6" s="221" t="s">
        <v>0</v>
      </c>
      <c r="B6" s="222"/>
      <c r="C6" s="11" t="s">
        <v>83</v>
      </c>
      <c r="D6" s="77">
        <v>4325500</v>
      </c>
      <c r="E6" s="77">
        <v>4424200</v>
      </c>
      <c r="F6" s="77">
        <v>4279100</v>
      </c>
      <c r="G6" s="78">
        <v>3768500</v>
      </c>
    </row>
    <row r="7" spans="1:7" ht="24" customHeight="1" x14ac:dyDescent="0.15">
      <c r="A7" s="223"/>
      <c r="B7" s="224"/>
      <c r="C7" s="11" t="s">
        <v>84</v>
      </c>
      <c r="D7" s="77">
        <v>4223900</v>
      </c>
      <c r="E7" s="77">
        <v>4300600</v>
      </c>
      <c r="F7" s="77">
        <v>4147700</v>
      </c>
      <c r="G7" s="78">
        <v>3654200</v>
      </c>
    </row>
    <row r="8" spans="1:7" ht="24" customHeight="1" x14ac:dyDescent="0.15">
      <c r="A8" s="221" t="s">
        <v>63</v>
      </c>
      <c r="B8" s="222"/>
      <c r="C8" s="11" t="s">
        <v>83</v>
      </c>
      <c r="D8" s="77">
        <v>584600</v>
      </c>
      <c r="E8" s="77">
        <v>616700</v>
      </c>
      <c r="F8" s="77">
        <v>615800</v>
      </c>
      <c r="G8" s="78">
        <v>558700</v>
      </c>
    </row>
    <row r="9" spans="1:7" ht="24" customHeight="1" thickBot="1" x14ac:dyDescent="0.2">
      <c r="A9" s="225"/>
      <c r="B9" s="226"/>
      <c r="C9" s="12" t="s">
        <v>84</v>
      </c>
      <c r="D9" s="79">
        <v>625300</v>
      </c>
      <c r="E9" s="79">
        <v>649500</v>
      </c>
      <c r="F9" s="79">
        <v>642800</v>
      </c>
      <c r="G9" s="80">
        <v>574700</v>
      </c>
    </row>
    <row r="10" spans="1:7" s="6" customFormat="1" ht="16.5" customHeight="1" x14ac:dyDescent="0.15">
      <c r="A10" s="9" t="s">
        <v>1</v>
      </c>
      <c r="E10" s="227" t="s">
        <v>142</v>
      </c>
      <c r="F10" s="227"/>
      <c r="G10" s="227"/>
    </row>
    <row r="14" spans="1:7" ht="21.75" customHeight="1" thickBot="1" x14ac:dyDescent="0.2">
      <c r="A14" s="10" t="s">
        <v>74</v>
      </c>
      <c r="G14" s="180" t="s">
        <v>139</v>
      </c>
    </row>
    <row r="15" spans="1:7" ht="21.75" customHeight="1" x14ac:dyDescent="0.15">
      <c r="A15" s="217" t="s">
        <v>122</v>
      </c>
      <c r="B15" s="219"/>
      <c r="C15" s="13" t="s">
        <v>27</v>
      </c>
      <c r="D15" s="13" t="s">
        <v>26</v>
      </c>
      <c r="E15" s="13" t="s">
        <v>25</v>
      </c>
      <c r="F15" s="13" t="s">
        <v>49</v>
      </c>
      <c r="G15" s="14" t="s">
        <v>51</v>
      </c>
    </row>
    <row r="16" spans="1:7" ht="28.5" customHeight="1" thickBot="1" x14ac:dyDescent="0.2">
      <c r="A16" s="228" t="s">
        <v>85</v>
      </c>
      <c r="B16" s="229"/>
      <c r="C16" s="81">
        <v>7158799</v>
      </c>
      <c r="D16" s="81">
        <v>7361534</v>
      </c>
      <c r="E16" s="81">
        <v>7410090</v>
      </c>
      <c r="F16" s="81">
        <v>7615843</v>
      </c>
      <c r="G16" s="82">
        <v>5406761</v>
      </c>
    </row>
    <row r="17" spans="1:7" ht="14.25" customHeight="1" x14ac:dyDescent="0.15">
      <c r="E17" s="220" t="s">
        <v>143</v>
      </c>
      <c r="F17" s="220"/>
      <c r="G17" s="220"/>
    </row>
    <row r="18" spans="1:7" ht="17.25" customHeight="1" x14ac:dyDescent="0.15">
      <c r="A18" s="15" t="s">
        <v>140</v>
      </c>
    </row>
    <row r="19" spans="1:7" ht="17.25" customHeight="1" x14ac:dyDescent="0.15">
      <c r="A19" s="15" t="s">
        <v>24</v>
      </c>
    </row>
    <row r="20" spans="1:7" ht="17.25" customHeight="1" x14ac:dyDescent="0.15">
      <c r="A20" s="15" t="s">
        <v>23</v>
      </c>
    </row>
    <row r="21" spans="1:7" ht="17.25" customHeight="1" x14ac:dyDescent="0.15">
      <c r="A21" s="15" t="s">
        <v>141</v>
      </c>
    </row>
    <row r="22" spans="1:7" x14ac:dyDescent="0.15">
      <c r="A22" s="15"/>
    </row>
    <row r="23" spans="1:7" x14ac:dyDescent="0.15">
      <c r="A23" s="15"/>
    </row>
  </sheetData>
  <mergeCells count="8">
    <mergeCell ref="A3:C3"/>
    <mergeCell ref="E17:G17"/>
    <mergeCell ref="A4:B5"/>
    <mergeCell ref="A6:B7"/>
    <mergeCell ref="A8:B9"/>
    <mergeCell ref="E10:G10"/>
    <mergeCell ref="A16:B16"/>
    <mergeCell ref="A15:B15"/>
  </mergeCells>
  <phoneticPr fontId="2"/>
  <printOptions horizontalCentered="1"/>
  <pageMargins left="0.51181102362204722" right="0.51181102362204722" top="0.74803149606299213" bottom="0.35433070866141736" header="0.51181102362204722" footer="0.31496062992125984"/>
  <pageSetup paperSize="9" scale="96" orientation="portrait" r:id="rId1"/>
  <headerFooter scaleWithDoc="0" alignWithMargins="0">
    <oddHeader xml:space="preserve">&amp;L運輸・観光－４７&amp;R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43 自動車</vt:lpstr>
      <vt:lpstr>44 タクシー</vt:lpstr>
      <vt:lpstr>45 コミュニティバス</vt:lpstr>
      <vt:lpstr>46 駅旅客</vt:lpstr>
      <vt:lpstr>47 高速出入・観光入込</vt:lpstr>
      <vt:lpstr>'43 自動車'!Print_Area</vt:lpstr>
      <vt:lpstr>'44 タクシー'!Print_Area</vt:lpstr>
      <vt:lpstr>'45 コミュニティバス'!Print_Area</vt:lpstr>
      <vt:lpstr>'47 高速出入・観光入込'!Print_Area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2022-03-15T02:49:11Z</dcterms:created>
  <dcterms:modified xsi:type="dcterms:W3CDTF">2022-03-15T02:49:15Z</dcterms:modified>
</cp:coreProperties>
</file>