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40680430-F67E-4426-A839-452D8AF6FF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入力" sheetId="13" r:id="rId1"/>
    <sheet name="記入例" sheetId="12" r:id="rId2"/>
    <sheet name="祝日" sheetId="14" r:id="rId3"/>
  </sheets>
  <definedNames>
    <definedName name="_xlnm.Print_Area" localSheetId="1">記入例!$A$1:$AI$149</definedName>
    <definedName name="_xlnm.Print_Area" localSheetId="0">入力!$A$1:$AI$299</definedName>
    <definedName name="_xlnm.Print_Titles" localSheetId="1">記入例!$1:$6</definedName>
    <definedName name="_xlnm.Print_Titles" localSheetId="0">入力!$1:$6</definedName>
    <definedName name="夏休" localSheetId="0">#REF!</definedName>
    <definedName name="夏休">#REF!</definedName>
    <definedName name="祝日" localSheetId="0">#REF!</definedName>
    <definedName name="祝日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139" i="12" l="1"/>
  <c r="AI11" i="12" l="1"/>
  <c r="AI293" i="13"/>
  <c r="AI279" i="13"/>
  <c r="AI265" i="13"/>
  <c r="AI251" i="13"/>
  <c r="AI237" i="13"/>
  <c r="AI223" i="13"/>
  <c r="AI209" i="13"/>
  <c r="AI195" i="13"/>
  <c r="AI181" i="13"/>
  <c r="AI167" i="13"/>
  <c r="AI153" i="13"/>
  <c r="AI139" i="13"/>
  <c r="AI125" i="13"/>
  <c r="AI111" i="13"/>
  <c r="AI97" i="13"/>
  <c r="AI83" i="13"/>
  <c r="AI69" i="13"/>
  <c r="AI55" i="13"/>
  <c r="AI41" i="13"/>
  <c r="AI27" i="13"/>
  <c r="AI17" i="13"/>
  <c r="AI13" i="13"/>
  <c r="AI15" i="13"/>
  <c r="C7" i="13" l="1"/>
  <c r="D7" i="13"/>
  <c r="C9" i="13" l="1"/>
  <c r="F7" i="13"/>
  <c r="D9" i="13" l="1"/>
  <c r="C10" i="13"/>
  <c r="C11" i="13" s="1"/>
  <c r="AL18" i="13"/>
  <c r="P5" i="13"/>
  <c r="AL284" i="13"/>
  <c r="AL298" i="13"/>
  <c r="D7" i="12" l="1"/>
  <c r="C7" i="12"/>
  <c r="AL200" i="13" l="1"/>
  <c r="AI297" i="13" l="1"/>
  <c r="AI295" i="13"/>
  <c r="AI283" i="13"/>
  <c r="AI281" i="13"/>
  <c r="AI269" i="13"/>
  <c r="AI267" i="13"/>
  <c r="AI255" i="13"/>
  <c r="AI253" i="13"/>
  <c r="AI241" i="13"/>
  <c r="AI239" i="13"/>
  <c r="AI227" i="13"/>
  <c r="AI225" i="13"/>
  <c r="AI213" i="13"/>
  <c r="AI211" i="13"/>
  <c r="AI199" i="13"/>
  <c r="AI197" i="13"/>
  <c r="AI185" i="13"/>
  <c r="AI183" i="13"/>
  <c r="AI171" i="13"/>
  <c r="AI169" i="13"/>
  <c r="AI157" i="13"/>
  <c r="AI155" i="13"/>
  <c r="AI143" i="13"/>
  <c r="AI141" i="13"/>
  <c r="AI129" i="13"/>
  <c r="AI127" i="13"/>
  <c r="AI115" i="13"/>
  <c r="AI113" i="13"/>
  <c r="AI101" i="13"/>
  <c r="AI99" i="13"/>
  <c r="AI87" i="13"/>
  <c r="AI85" i="13"/>
  <c r="AI73" i="13"/>
  <c r="AI71" i="13"/>
  <c r="AI59" i="13"/>
  <c r="AI57" i="13"/>
  <c r="AI45" i="13"/>
  <c r="AI43" i="13"/>
  <c r="AI31" i="13"/>
  <c r="AI29" i="13"/>
  <c r="W3" i="13" s="1"/>
  <c r="AL270" i="13"/>
  <c r="AL256" i="13"/>
  <c r="AL242" i="13"/>
  <c r="AL228" i="13"/>
  <c r="AL214" i="13"/>
  <c r="AL186" i="13"/>
  <c r="AL172" i="13"/>
  <c r="AL158" i="13"/>
  <c r="AL144" i="13"/>
  <c r="AL130" i="13"/>
  <c r="AL116" i="13"/>
  <c r="AL102" i="13"/>
  <c r="AL88" i="13"/>
  <c r="AL74" i="13"/>
  <c r="AL60" i="13"/>
  <c r="AL46" i="13"/>
  <c r="AL32" i="13"/>
  <c r="AL144" i="12"/>
  <c r="AL128" i="12"/>
  <c r="AL112" i="12"/>
  <c r="AL96" i="12"/>
  <c r="AL80" i="12"/>
  <c r="AL64" i="12"/>
  <c r="AL48" i="12"/>
  <c r="AL32" i="12"/>
  <c r="AL16" i="12"/>
  <c r="AI13" i="12"/>
  <c r="W4" i="13" l="1"/>
  <c r="AI143" i="12"/>
  <c r="P5" i="12"/>
  <c r="C24" i="13" l="1"/>
  <c r="C25" i="13" s="1"/>
  <c r="C8" i="13"/>
  <c r="C21" i="13" l="1"/>
  <c r="D21" i="13"/>
  <c r="C13" i="13"/>
  <c r="C27" i="13"/>
  <c r="C22" i="13"/>
  <c r="E9" i="13"/>
  <c r="D10" i="13"/>
  <c r="C26" i="13" l="1"/>
  <c r="C12" i="13"/>
  <c r="D11" i="13"/>
  <c r="C23" i="13"/>
  <c r="D13" i="13"/>
  <c r="E10" i="13"/>
  <c r="F9" i="13"/>
  <c r="D12" i="13" l="1"/>
  <c r="E11" i="13"/>
  <c r="C38" i="13"/>
  <c r="C39" i="13" s="1"/>
  <c r="D23" i="13"/>
  <c r="F10" i="13"/>
  <c r="G9" i="13"/>
  <c r="G10" i="13" s="1"/>
  <c r="G11" i="13" s="1"/>
  <c r="E13" i="13"/>
  <c r="E12" i="13" l="1"/>
  <c r="F11" i="13"/>
  <c r="H9" i="13"/>
  <c r="H10" i="13" s="1"/>
  <c r="H11" i="13" s="1"/>
  <c r="F13" i="13"/>
  <c r="D24" i="13"/>
  <c r="D25" i="13" s="1"/>
  <c r="E23" i="13"/>
  <c r="D35" i="13"/>
  <c r="C35" i="13"/>
  <c r="C36" i="13"/>
  <c r="C41" i="13"/>
  <c r="C40" i="13" s="1"/>
  <c r="F12" i="13" l="1"/>
  <c r="C37" i="13"/>
  <c r="C52" i="13" s="1"/>
  <c r="C53" i="13" s="1"/>
  <c r="D27" i="13"/>
  <c r="F23" i="13"/>
  <c r="E24" i="13"/>
  <c r="E25" i="13" s="1"/>
  <c r="G13" i="13"/>
  <c r="I9" i="13"/>
  <c r="G12" i="13" l="1"/>
  <c r="D26" i="13"/>
  <c r="D37" i="13"/>
  <c r="E37" i="13" s="1"/>
  <c r="E27" i="13"/>
  <c r="C55" i="13"/>
  <c r="C54" i="13" s="1"/>
  <c r="C50" i="13"/>
  <c r="C49" i="13"/>
  <c r="D49" i="13"/>
  <c r="F24" i="13"/>
  <c r="F25" i="13" s="1"/>
  <c r="G23" i="13"/>
  <c r="I10" i="13"/>
  <c r="J9" i="13"/>
  <c r="H13" i="13"/>
  <c r="H12" i="13" l="1"/>
  <c r="E26" i="13"/>
  <c r="I11" i="13"/>
  <c r="D38" i="13"/>
  <c r="D39" i="13" s="1"/>
  <c r="G24" i="13"/>
  <c r="G25" i="13" s="1"/>
  <c r="H23" i="13"/>
  <c r="F27" i="13"/>
  <c r="I13" i="13"/>
  <c r="J10" i="13"/>
  <c r="K9" i="13"/>
  <c r="F37" i="13"/>
  <c r="C51" i="13"/>
  <c r="I12" i="13" l="1"/>
  <c r="F26" i="13"/>
  <c r="J11" i="13"/>
  <c r="D41" i="13"/>
  <c r="D40" i="13" s="1"/>
  <c r="E38" i="13"/>
  <c r="E39" i="13" s="1"/>
  <c r="J13" i="13"/>
  <c r="L9" i="13"/>
  <c r="K10" i="13"/>
  <c r="G37" i="13"/>
  <c r="H24" i="13"/>
  <c r="H25" i="13" s="1"/>
  <c r="I23" i="13"/>
  <c r="G27" i="13"/>
  <c r="D51" i="13"/>
  <c r="C66" i="13"/>
  <c r="C67" i="13" s="1"/>
  <c r="G26" i="13" l="1"/>
  <c r="J12" i="13"/>
  <c r="K11" i="13"/>
  <c r="E41" i="13"/>
  <c r="E40" i="13" s="1"/>
  <c r="F38" i="13"/>
  <c r="F39" i="13" s="1"/>
  <c r="H27" i="13"/>
  <c r="H26" i="13" s="1"/>
  <c r="C63" i="13"/>
  <c r="C69" i="13"/>
  <c r="D63" i="13"/>
  <c r="C64" i="13"/>
  <c r="H37" i="13"/>
  <c r="K13" i="13"/>
  <c r="E51" i="13"/>
  <c r="D52" i="13"/>
  <c r="D53" i="13" s="1"/>
  <c r="I24" i="13"/>
  <c r="I25" i="13" s="1"/>
  <c r="J23" i="13"/>
  <c r="M9" i="13"/>
  <c r="L10" i="13"/>
  <c r="L13" i="13" s="1"/>
  <c r="C68" i="13" l="1"/>
  <c r="K12" i="13"/>
  <c r="L11" i="13"/>
  <c r="F41" i="13"/>
  <c r="F40" i="13" s="1"/>
  <c r="G38" i="13"/>
  <c r="G39" i="13" s="1"/>
  <c r="N9" i="13"/>
  <c r="N10" i="13" s="1"/>
  <c r="M10" i="13"/>
  <c r="I27" i="13"/>
  <c r="G41" i="13"/>
  <c r="G40" i="13" s="1"/>
  <c r="C65" i="13"/>
  <c r="E52" i="13"/>
  <c r="E53" i="13" s="1"/>
  <c r="F51" i="13"/>
  <c r="K23" i="13"/>
  <c r="J24" i="13"/>
  <c r="J25" i="13" s="1"/>
  <c r="H38" i="13"/>
  <c r="H39" i="13" s="1"/>
  <c r="I37" i="13"/>
  <c r="D55" i="13"/>
  <c r="D54" i="13" s="1"/>
  <c r="I26" i="13" l="1"/>
  <c r="L12" i="13"/>
  <c r="M11" i="13"/>
  <c r="N13" i="13"/>
  <c r="N11" i="13"/>
  <c r="J27" i="13"/>
  <c r="D65" i="13"/>
  <c r="C80" i="13"/>
  <c r="O9" i="13"/>
  <c r="H41" i="13"/>
  <c r="H40" i="13" s="1"/>
  <c r="K24" i="13"/>
  <c r="K25" i="13" s="1"/>
  <c r="L23" i="13"/>
  <c r="F52" i="13"/>
  <c r="F53" i="13" s="1"/>
  <c r="G51" i="13"/>
  <c r="E55" i="13"/>
  <c r="E54" i="13" s="1"/>
  <c r="J37" i="13"/>
  <c r="I38" i="13"/>
  <c r="I39" i="13" s="1"/>
  <c r="M13" i="13"/>
  <c r="C81" i="13" l="1"/>
  <c r="M12" i="13"/>
  <c r="J26" i="13"/>
  <c r="N12" i="13"/>
  <c r="C83" i="13"/>
  <c r="C82" i="13" s="1"/>
  <c r="C78" i="13"/>
  <c r="D77" i="13"/>
  <c r="C77" i="13"/>
  <c r="K27" i="13"/>
  <c r="D66" i="13"/>
  <c r="D67" i="13" s="1"/>
  <c r="E65" i="13"/>
  <c r="F55" i="13"/>
  <c r="F54" i="13" s="1"/>
  <c r="L24" i="13"/>
  <c r="L25" i="13" s="1"/>
  <c r="M23" i="13"/>
  <c r="H51" i="13"/>
  <c r="G52" i="13"/>
  <c r="G53" i="13" s="1"/>
  <c r="I41" i="13"/>
  <c r="I40" i="13" s="1"/>
  <c r="J38" i="13"/>
  <c r="J39" i="13" s="1"/>
  <c r="K37" i="13"/>
  <c r="P9" i="13"/>
  <c r="P10" i="13" s="1"/>
  <c r="O10" i="13"/>
  <c r="K26" i="13" l="1"/>
  <c r="O11" i="13"/>
  <c r="C79" i="13"/>
  <c r="Q9" i="13"/>
  <c r="L27" i="13"/>
  <c r="L37" i="13"/>
  <c r="K38" i="13"/>
  <c r="K39" i="13" s="1"/>
  <c r="G55" i="13"/>
  <c r="G54" i="13" s="1"/>
  <c r="C94" i="13"/>
  <c r="C95" i="13" s="1"/>
  <c r="D79" i="13"/>
  <c r="J41" i="13"/>
  <c r="J40" i="13" s="1"/>
  <c r="I51" i="13"/>
  <c r="H52" i="13"/>
  <c r="H53" i="13" s="1"/>
  <c r="E66" i="13"/>
  <c r="E67" i="13" s="1"/>
  <c r="F65" i="13"/>
  <c r="O13" i="13"/>
  <c r="N23" i="13"/>
  <c r="M24" i="13"/>
  <c r="M25" i="13" s="1"/>
  <c r="D69" i="13"/>
  <c r="D68" i="13" l="1"/>
  <c r="O12" i="13"/>
  <c r="L26" i="13"/>
  <c r="P11" i="13"/>
  <c r="G65" i="13"/>
  <c r="F66" i="13"/>
  <c r="F67" i="13" s="1"/>
  <c r="C97" i="13"/>
  <c r="C96" i="13" s="1"/>
  <c r="C92" i="13"/>
  <c r="D91" i="13"/>
  <c r="C91" i="13"/>
  <c r="H55" i="13"/>
  <c r="H54" i="13" s="1"/>
  <c r="Q10" i="13"/>
  <c r="R9" i="13"/>
  <c r="E69" i="13"/>
  <c r="K41" i="13"/>
  <c r="K40" i="13" s="1"/>
  <c r="D80" i="13"/>
  <c r="E79" i="13"/>
  <c r="M27" i="13"/>
  <c r="J51" i="13"/>
  <c r="I52" i="13"/>
  <c r="I53" i="13" s="1"/>
  <c r="P13" i="13"/>
  <c r="O23" i="13"/>
  <c r="N24" i="13"/>
  <c r="N25" i="13" s="1"/>
  <c r="M37" i="13"/>
  <c r="L38" i="13"/>
  <c r="L39" i="13" s="1"/>
  <c r="D81" i="13" l="1"/>
  <c r="E68" i="13"/>
  <c r="P12" i="13"/>
  <c r="M26" i="13"/>
  <c r="Q11" i="13"/>
  <c r="N27" i="13"/>
  <c r="F69" i="13"/>
  <c r="F79" i="13"/>
  <c r="E80" i="13"/>
  <c r="D83" i="13"/>
  <c r="D82" i="13" s="1"/>
  <c r="H65" i="13"/>
  <c r="G66" i="13"/>
  <c r="G67" i="13" s="1"/>
  <c r="O24" i="13"/>
  <c r="O25" i="13" s="1"/>
  <c r="P23" i="13"/>
  <c r="S9" i="13"/>
  <c r="R10" i="13"/>
  <c r="C93" i="13"/>
  <c r="L41" i="13"/>
  <c r="L40" i="13" s="1"/>
  <c r="I55" i="13"/>
  <c r="I54" i="13" s="1"/>
  <c r="Q13" i="13"/>
  <c r="M38" i="13"/>
  <c r="M39" i="13" s="1"/>
  <c r="N37" i="13"/>
  <c r="J52" i="13"/>
  <c r="J53" i="13" s="1"/>
  <c r="K51" i="13"/>
  <c r="E81" i="13" l="1"/>
  <c r="F68" i="13"/>
  <c r="Q12" i="13"/>
  <c r="N26" i="13"/>
  <c r="R11" i="13"/>
  <c r="R13" i="13"/>
  <c r="K52" i="13"/>
  <c r="K53" i="13" s="1"/>
  <c r="L51" i="13"/>
  <c r="S10" i="13"/>
  <c r="T9" i="13"/>
  <c r="J55" i="13"/>
  <c r="J54" i="13" s="1"/>
  <c r="Q23" i="13"/>
  <c r="P24" i="13"/>
  <c r="P25" i="13" s="1"/>
  <c r="E83" i="13"/>
  <c r="E82" i="13" s="1"/>
  <c r="N38" i="13"/>
  <c r="N39" i="13" s="1"/>
  <c r="O37" i="13"/>
  <c r="M41" i="13"/>
  <c r="M40" i="13" s="1"/>
  <c r="O27" i="13"/>
  <c r="G79" i="13"/>
  <c r="F80" i="13"/>
  <c r="G69" i="13"/>
  <c r="H66" i="13"/>
  <c r="H67" i="13" s="1"/>
  <c r="I65" i="13"/>
  <c r="C108" i="13"/>
  <c r="C109" i="13" s="1"/>
  <c r="D93" i="13"/>
  <c r="F81" i="13" l="1"/>
  <c r="G68" i="13"/>
  <c r="O26" i="13"/>
  <c r="R12" i="13"/>
  <c r="S11" i="13"/>
  <c r="D94" i="13"/>
  <c r="D95" i="13" s="1"/>
  <c r="E93" i="13"/>
  <c r="P27" i="13"/>
  <c r="S13" i="13"/>
  <c r="C111" i="13"/>
  <c r="C110" i="13" s="1"/>
  <c r="C106" i="13"/>
  <c r="D105" i="13"/>
  <c r="C105" i="13"/>
  <c r="F83" i="13"/>
  <c r="F82" i="13" s="1"/>
  <c r="Q24" i="13"/>
  <c r="Q25" i="13" s="1"/>
  <c r="R23" i="13"/>
  <c r="I66" i="13"/>
  <c r="I67" i="13" s="1"/>
  <c r="J65" i="13"/>
  <c r="G80" i="13"/>
  <c r="H79" i="13"/>
  <c r="O38" i="13"/>
  <c r="O39" i="13" s="1"/>
  <c r="P37" i="13"/>
  <c r="M51" i="13"/>
  <c r="L52" i="13"/>
  <c r="L53" i="13" s="1"/>
  <c r="H69" i="13"/>
  <c r="N41" i="13"/>
  <c r="N40" i="13" s="1"/>
  <c r="K55" i="13"/>
  <c r="K54" i="13" s="1"/>
  <c r="U9" i="13"/>
  <c r="T10" i="13"/>
  <c r="G81" i="13" l="1"/>
  <c r="H68" i="13"/>
  <c r="S12" i="13"/>
  <c r="P26" i="13"/>
  <c r="T11" i="13"/>
  <c r="C107" i="13"/>
  <c r="D107" i="13" s="1"/>
  <c r="L55" i="13"/>
  <c r="L54" i="13" s="1"/>
  <c r="U10" i="13"/>
  <c r="V9" i="13"/>
  <c r="P38" i="13"/>
  <c r="P39" i="13" s="1"/>
  <c r="Q37" i="13"/>
  <c r="S23" i="13"/>
  <c r="R24" i="13"/>
  <c r="R25" i="13" s="1"/>
  <c r="O41" i="13"/>
  <c r="O40" i="13" s="1"/>
  <c r="Q27" i="13"/>
  <c r="H80" i="13"/>
  <c r="I79" i="13"/>
  <c r="G83" i="13"/>
  <c r="G82" i="13" s="1"/>
  <c r="J66" i="13"/>
  <c r="J67" i="13" s="1"/>
  <c r="K65" i="13"/>
  <c r="E94" i="13"/>
  <c r="E95" i="13" s="1"/>
  <c r="F93" i="13"/>
  <c r="I69" i="13"/>
  <c r="D97" i="13"/>
  <c r="D96" i="13" s="1"/>
  <c r="T13" i="13"/>
  <c r="N51" i="13"/>
  <c r="M52" i="13"/>
  <c r="M53" i="13" s="1"/>
  <c r="H81" i="13" l="1"/>
  <c r="I68" i="13"/>
  <c r="T12" i="13"/>
  <c r="Q26" i="13"/>
  <c r="U11" i="13"/>
  <c r="C122" i="13"/>
  <c r="C123" i="13" s="1"/>
  <c r="E97" i="13"/>
  <c r="E96" i="13" s="1"/>
  <c r="H83" i="13"/>
  <c r="H82" i="13" s="1"/>
  <c r="D108" i="13"/>
  <c r="D109" i="13" s="1"/>
  <c r="E107" i="13"/>
  <c r="V10" i="13"/>
  <c r="W9" i="13"/>
  <c r="U13" i="13"/>
  <c r="R27" i="13"/>
  <c r="L65" i="13"/>
  <c r="K66" i="13"/>
  <c r="K67" i="13" s="1"/>
  <c r="I80" i="13"/>
  <c r="J79" i="13"/>
  <c r="T23" i="13"/>
  <c r="S24" i="13"/>
  <c r="S25" i="13" s="1"/>
  <c r="M55" i="13"/>
  <c r="M54" i="13" s="1"/>
  <c r="R37" i="13"/>
  <c r="Q38" i="13"/>
  <c r="Q39" i="13" s="1"/>
  <c r="J69" i="13"/>
  <c r="N52" i="13"/>
  <c r="N53" i="13" s="1"/>
  <c r="O51" i="13"/>
  <c r="G93" i="13"/>
  <c r="F94" i="13"/>
  <c r="F95" i="13" s="1"/>
  <c r="P41" i="13"/>
  <c r="P40" i="13" s="1"/>
  <c r="I81" i="13" l="1"/>
  <c r="J68" i="13"/>
  <c r="R26" i="13"/>
  <c r="U12" i="13"/>
  <c r="V11" i="13"/>
  <c r="C119" i="13"/>
  <c r="C125" i="13"/>
  <c r="C124" i="13" s="1"/>
  <c r="D119" i="13"/>
  <c r="C121" i="13" s="1"/>
  <c r="C120" i="13"/>
  <c r="M65" i="13"/>
  <c r="L66" i="13"/>
  <c r="L67" i="13" s="1"/>
  <c r="O52" i="13"/>
  <c r="O53" i="13" s="1"/>
  <c r="P51" i="13"/>
  <c r="I83" i="13"/>
  <c r="I82" i="13" s="1"/>
  <c r="K69" i="13"/>
  <c r="X9" i="13"/>
  <c r="W10" i="13"/>
  <c r="V13" i="13"/>
  <c r="T24" i="13"/>
  <c r="T25" i="13" s="1"/>
  <c r="U23" i="13"/>
  <c r="F97" i="13"/>
  <c r="F96" i="13" s="1"/>
  <c r="Q41" i="13"/>
  <c r="Q40" i="13" s="1"/>
  <c r="E108" i="13"/>
  <c r="E109" i="13" s="1"/>
  <c r="F107" i="13"/>
  <c r="N55" i="13"/>
  <c r="N54" i="13" s="1"/>
  <c r="S27" i="13"/>
  <c r="G94" i="13"/>
  <c r="G95" i="13" s="1"/>
  <c r="H93" i="13"/>
  <c r="S37" i="13"/>
  <c r="R38" i="13"/>
  <c r="R39" i="13" s="1"/>
  <c r="D111" i="13"/>
  <c r="D110" i="13" s="1"/>
  <c r="J80" i="13"/>
  <c r="K79" i="13"/>
  <c r="J81" i="13" l="1"/>
  <c r="K68" i="13"/>
  <c r="S26" i="13"/>
  <c r="V12" i="13"/>
  <c r="W11" i="13"/>
  <c r="V23" i="13"/>
  <c r="U24" i="13"/>
  <c r="U25" i="13" s="1"/>
  <c r="T27" i="13"/>
  <c r="Q51" i="13"/>
  <c r="P52" i="13"/>
  <c r="P53" i="13" s="1"/>
  <c r="O55" i="13"/>
  <c r="O54" i="13" s="1"/>
  <c r="K80" i="13"/>
  <c r="L79" i="13"/>
  <c r="T37" i="13"/>
  <c r="S38" i="13"/>
  <c r="S39" i="13" s="1"/>
  <c r="L69" i="13"/>
  <c r="R41" i="13"/>
  <c r="R40" i="13" s="1"/>
  <c r="J83" i="13"/>
  <c r="J82" i="13" s="1"/>
  <c r="H94" i="13"/>
  <c r="H95" i="13" s="1"/>
  <c r="I93" i="13"/>
  <c r="D121" i="13"/>
  <c r="C136" i="13"/>
  <c r="C137" i="13" s="1"/>
  <c r="M66" i="13"/>
  <c r="M67" i="13" s="1"/>
  <c r="N65" i="13"/>
  <c r="W13" i="13"/>
  <c r="F108" i="13"/>
  <c r="F109" i="13" s="1"/>
  <c r="G107" i="13"/>
  <c r="G97" i="13"/>
  <c r="G96" i="13" s="1"/>
  <c r="Y9" i="13"/>
  <c r="X10" i="13"/>
  <c r="E111" i="13"/>
  <c r="E110" i="13" s="1"/>
  <c r="K81" i="13" l="1"/>
  <c r="L68" i="13"/>
  <c r="W12" i="13"/>
  <c r="T26" i="13"/>
  <c r="X11" i="13"/>
  <c r="S41" i="13"/>
  <c r="S40" i="13" s="1"/>
  <c r="R51" i="13"/>
  <c r="Q52" i="13"/>
  <c r="Q53" i="13" s="1"/>
  <c r="G108" i="13"/>
  <c r="G109" i="13" s="1"/>
  <c r="H107" i="13"/>
  <c r="C133" i="13"/>
  <c r="C134" i="13"/>
  <c r="D133" i="13"/>
  <c r="C139" i="13"/>
  <c r="C138" i="13" s="1"/>
  <c r="L80" i="13"/>
  <c r="M79" i="13"/>
  <c r="F111" i="13"/>
  <c r="F110" i="13" s="1"/>
  <c r="E121" i="13"/>
  <c r="D122" i="13"/>
  <c r="D123" i="13" s="1"/>
  <c r="K83" i="13"/>
  <c r="K82" i="13" s="1"/>
  <c r="I94" i="13"/>
  <c r="I95" i="13" s="1"/>
  <c r="J93" i="13"/>
  <c r="H97" i="13"/>
  <c r="H96" i="13" s="1"/>
  <c r="U27" i="13"/>
  <c r="X13" i="13"/>
  <c r="Y10" i="13"/>
  <c r="Z9" i="13"/>
  <c r="V24" i="13"/>
  <c r="V25" i="13" s="1"/>
  <c r="W23" i="13"/>
  <c r="P55" i="13"/>
  <c r="P54" i="13" s="1"/>
  <c r="N66" i="13"/>
  <c r="N67" i="13" s="1"/>
  <c r="O65" i="13"/>
  <c r="M69" i="13"/>
  <c r="U37" i="13"/>
  <c r="T38" i="13"/>
  <c r="T39" i="13" s="1"/>
  <c r="L81" i="13" l="1"/>
  <c r="M68" i="13"/>
  <c r="X12" i="13"/>
  <c r="U26" i="13"/>
  <c r="Y11" i="13"/>
  <c r="Y13" i="13"/>
  <c r="F121" i="13"/>
  <c r="E122" i="13"/>
  <c r="E123" i="13" s="1"/>
  <c r="H108" i="13"/>
  <c r="H109" i="13" s="1"/>
  <c r="I107" i="13"/>
  <c r="G111" i="13"/>
  <c r="G110" i="13" s="1"/>
  <c r="V27" i="13"/>
  <c r="J94" i="13"/>
  <c r="J95" i="13" s="1"/>
  <c r="K93" i="13"/>
  <c r="P65" i="13"/>
  <c r="O66" i="13"/>
  <c r="O67" i="13" s="1"/>
  <c r="AA9" i="13"/>
  <c r="Z10" i="13"/>
  <c r="I97" i="13"/>
  <c r="I96" i="13" s="1"/>
  <c r="Q55" i="13"/>
  <c r="Q54" i="13" s="1"/>
  <c r="S51" i="13"/>
  <c r="R52" i="13"/>
  <c r="R53" i="13" s="1"/>
  <c r="W24" i="13"/>
  <c r="W25" i="13" s="1"/>
  <c r="X23" i="13"/>
  <c r="N69" i="13"/>
  <c r="C135" i="13"/>
  <c r="T41" i="13"/>
  <c r="T40" i="13" s="1"/>
  <c r="N79" i="13"/>
  <c r="M80" i="13"/>
  <c r="U38" i="13"/>
  <c r="U39" i="13" s="1"/>
  <c r="V37" i="13"/>
  <c r="D125" i="13"/>
  <c r="D124" i="13" s="1"/>
  <c r="L83" i="13"/>
  <c r="L82" i="13" s="1"/>
  <c r="M81" i="13" l="1"/>
  <c r="N68" i="13"/>
  <c r="V26" i="13"/>
  <c r="Y12" i="13"/>
  <c r="Z11" i="13"/>
  <c r="U41" i="13"/>
  <c r="U40" i="13" s="1"/>
  <c r="M83" i="13"/>
  <c r="M82" i="13" s="1"/>
  <c r="C150" i="13"/>
  <c r="C151" i="13" s="1"/>
  <c r="D135" i="13"/>
  <c r="R55" i="13"/>
  <c r="R54" i="13" s="1"/>
  <c r="E125" i="13"/>
  <c r="E124" i="13" s="1"/>
  <c r="O79" i="13"/>
  <c r="N80" i="13"/>
  <c r="S52" i="13"/>
  <c r="S53" i="13" s="1"/>
  <c r="T51" i="13"/>
  <c r="Z13" i="13"/>
  <c r="F122" i="13"/>
  <c r="F123" i="13" s="1"/>
  <c r="G121" i="13"/>
  <c r="AB9" i="13"/>
  <c r="AA10" i="13"/>
  <c r="O69" i="13"/>
  <c r="Q65" i="13"/>
  <c r="P66" i="13"/>
  <c r="P67" i="13" s="1"/>
  <c r="L93" i="13"/>
  <c r="K94" i="13"/>
  <c r="K95" i="13" s="1"/>
  <c r="W37" i="13"/>
  <c r="V38" i="13"/>
  <c r="V39" i="13" s="1"/>
  <c r="X24" i="13"/>
  <c r="X25" i="13" s="1"/>
  <c r="Y23" i="13"/>
  <c r="J97" i="13"/>
  <c r="J96" i="13" s="1"/>
  <c r="J107" i="13"/>
  <c r="I108" i="13"/>
  <c r="I109" i="13" s="1"/>
  <c r="W27" i="13"/>
  <c r="H111" i="13"/>
  <c r="H110" i="13" s="1"/>
  <c r="N81" i="13" l="1"/>
  <c r="O68" i="13"/>
  <c r="W26" i="13"/>
  <c r="Z12" i="13"/>
  <c r="AA11" i="13"/>
  <c r="C153" i="13"/>
  <c r="C152" i="13" s="1"/>
  <c r="C148" i="13"/>
  <c r="D147" i="13"/>
  <c r="C147" i="13"/>
  <c r="P69" i="13"/>
  <c r="Z23" i="13"/>
  <c r="Y24" i="13"/>
  <c r="Y25" i="13" s="1"/>
  <c r="Q66" i="13"/>
  <c r="Q67" i="13" s="1"/>
  <c r="R65" i="13"/>
  <c r="T52" i="13"/>
  <c r="T53" i="13" s="1"/>
  <c r="U51" i="13"/>
  <c r="X27" i="13"/>
  <c r="AA13" i="13"/>
  <c r="S55" i="13"/>
  <c r="S54" i="13" s="1"/>
  <c r="AC9" i="13"/>
  <c r="AB10" i="13"/>
  <c r="V41" i="13"/>
  <c r="V40" i="13" s="1"/>
  <c r="N83" i="13"/>
  <c r="N82" i="13" s="1"/>
  <c r="I111" i="13"/>
  <c r="I110" i="13" s="1"/>
  <c r="W38" i="13"/>
  <c r="W39" i="13" s="1"/>
  <c r="X37" i="13"/>
  <c r="H121" i="13"/>
  <c r="G122" i="13"/>
  <c r="G123" i="13" s="1"/>
  <c r="O80" i="13"/>
  <c r="P79" i="13"/>
  <c r="K97" i="13"/>
  <c r="K96" i="13" s="1"/>
  <c r="F125" i="13"/>
  <c r="F124" i="13" s="1"/>
  <c r="K107" i="13"/>
  <c r="J108" i="13"/>
  <c r="J109" i="13" s="1"/>
  <c r="L94" i="13"/>
  <c r="L95" i="13" s="1"/>
  <c r="M93" i="13"/>
  <c r="E135" i="13"/>
  <c r="D136" i="13"/>
  <c r="D137" i="13" s="1"/>
  <c r="O81" i="13" l="1"/>
  <c r="P68" i="13"/>
  <c r="AA12" i="13"/>
  <c r="X26" i="13"/>
  <c r="AB11" i="13"/>
  <c r="AB13" i="13"/>
  <c r="Y27" i="13"/>
  <c r="C149" i="13"/>
  <c r="K108" i="13"/>
  <c r="K109" i="13" s="1"/>
  <c r="L107" i="13"/>
  <c r="Q79" i="13"/>
  <c r="P80" i="13"/>
  <c r="AD9" i="13"/>
  <c r="AC10" i="13"/>
  <c r="Z24" i="13"/>
  <c r="Z25" i="13" s="1"/>
  <c r="AA23" i="13"/>
  <c r="G125" i="13"/>
  <c r="G124" i="13" s="1"/>
  <c r="E136" i="13"/>
  <c r="E137" i="13" s="1"/>
  <c r="F135" i="13"/>
  <c r="H122" i="13"/>
  <c r="H123" i="13" s="1"/>
  <c r="I121" i="13"/>
  <c r="V51" i="13"/>
  <c r="U52" i="13"/>
  <c r="U53" i="13" s="1"/>
  <c r="M94" i="13"/>
  <c r="M95" i="13" s="1"/>
  <c r="N93" i="13"/>
  <c r="X38" i="13"/>
  <c r="X39" i="13" s="1"/>
  <c r="Y37" i="13"/>
  <c r="T55" i="13"/>
  <c r="T54" i="13" s="1"/>
  <c r="O83" i="13"/>
  <c r="O82" i="13" s="1"/>
  <c r="L97" i="13"/>
  <c r="L96" i="13" s="1"/>
  <c r="W41" i="13"/>
  <c r="W40" i="13" s="1"/>
  <c r="R66" i="13"/>
  <c r="R67" i="13" s="1"/>
  <c r="S65" i="13"/>
  <c r="D139" i="13"/>
  <c r="D138" i="13" s="1"/>
  <c r="J111" i="13"/>
  <c r="J110" i="13" s="1"/>
  <c r="Q69" i="13"/>
  <c r="P81" i="13" l="1"/>
  <c r="Q68" i="13"/>
  <c r="Y26" i="13"/>
  <c r="AB12" i="13"/>
  <c r="AC11" i="13"/>
  <c r="P83" i="13"/>
  <c r="P82" i="13" s="1"/>
  <c r="S66" i="13"/>
  <c r="S67" i="13" s="1"/>
  <c r="T65" i="13"/>
  <c r="U55" i="13"/>
  <c r="U54" i="13" s="1"/>
  <c r="Q80" i="13"/>
  <c r="R79" i="13"/>
  <c r="R69" i="13"/>
  <c r="Y38" i="13"/>
  <c r="Y39" i="13" s="1"/>
  <c r="Z37" i="13"/>
  <c r="W51" i="13"/>
  <c r="V52" i="13"/>
  <c r="V53" i="13" s="1"/>
  <c r="M107" i="13"/>
  <c r="L108" i="13"/>
  <c r="L109" i="13" s="1"/>
  <c r="X41" i="13"/>
  <c r="X40" i="13" s="1"/>
  <c r="I122" i="13"/>
  <c r="I123" i="13" s="1"/>
  <c r="J121" i="13"/>
  <c r="K111" i="13"/>
  <c r="K110" i="13" s="1"/>
  <c r="H125" i="13"/>
  <c r="H124" i="13" s="1"/>
  <c r="AB23" i="13"/>
  <c r="AA24" i="13"/>
  <c r="AA25" i="13" s="1"/>
  <c r="D149" i="13"/>
  <c r="C164" i="13"/>
  <c r="C165" i="13" s="1"/>
  <c r="O93" i="13"/>
  <c r="N94" i="13"/>
  <c r="N95" i="13" s="1"/>
  <c r="F136" i="13"/>
  <c r="F137" i="13" s="1"/>
  <c r="G135" i="13"/>
  <c r="Z27" i="13"/>
  <c r="M97" i="13"/>
  <c r="M96" i="13" s="1"/>
  <c r="E139" i="13"/>
  <c r="E138" i="13" s="1"/>
  <c r="AC13" i="13"/>
  <c r="AD10" i="13"/>
  <c r="AE9" i="13"/>
  <c r="AE10" i="13" s="1"/>
  <c r="AE11" i="13" s="1"/>
  <c r="Q81" i="13" l="1"/>
  <c r="R68" i="13"/>
  <c r="AC12" i="13"/>
  <c r="Z26" i="13"/>
  <c r="AD11" i="13"/>
  <c r="C161" i="13"/>
  <c r="C167" i="13"/>
  <c r="C166" i="13" s="1"/>
  <c r="C162" i="13"/>
  <c r="D161" i="13"/>
  <c r="L111" i="13"/>
  <c r="L110" i="13" s="1"/>
  <c r="U65" i="13"/>
  <c r="T66" i="13"/>
  <c r="T67" i="13" s="1"/>
  <c r="E149" i="13"/>
  <c r="D150" i="13"/>
  <c r="D151" i="13" s="1"/>
  <c r="N107" i="13"/>
  <c r="M108" i="13"/>
  <c r="M109" i="13" s="1"/>
  <c r="S69" i="13"/>
  <c r="G136" i="13"/>
  <c r="G137" i="13" s="1"/>
  <c r="H135" i="13"/>
  <c r="AA27" i="13"/>
  <c r="J122" i="13"/>
  <c r="J123" i="13" s="1"/>
  <c r="K121" i="13"/>
  <c r="V55" i="13"/>
  <c r="V54" i="13" s="1"/>
  <c r="R80" i="13"/>
  <c r="S79" i="13"/>
  <c r="AF9" i="13"/>
  <c r="F139" i="13"/>
  <c r="F138" i="13" s="1"/>
  <c r="AC23" i="13"/>
  <c r="AB24" i="13"/>
  <c r="AB25" i="13" s="1"/>
  <c r="I125" i="13"/>
  <c r="I124" i="13" s="1"/>
  <c r="W52" i="13"/>
  <c r="W53" i="13" s="1"/>
  <c r="X51" i="13"/>
  <c r="Q83" i="13"/>
  <c r="Q82" i="13" s="1"/>
  <c r="AD13" i="13"/>
  <c r="N97" i="13"/>
  <c r="N96" i="13" s="1"/>
  <c r="AA37" i="13"/>
  <c r="Z38" i="13"/>
  <c r="Z39" i="13" s="1"/>
  <c r="Y41" i="13"/>
  <c r="Y40" i="13" s="1"/>
  <c r="P93" i="13"/>
  <c r="O94" i="13"/>
  <c r="O95" i="13" s="1"/>
  <c r="R81" i="13" l="1"/>
  <c r="S68" i="13"/>
  <c r="AD12" i="13"/>
  <c r="AA26" i="13"/>
  <c r="AB37" i="13"/>
  <c r="AA38" i="13"/>
  <c r="AA39" i="13" s="1"/>
  <c r="G139" i="13"/>
  <c r="G138" i="13" s="1"/>
  <c r="T69" i="13"/>
  <c r="X52" i="13"/>
  <c r="X53" i="13" s="1"/>
  <c r="Y51" i="13"/>
  <c r="V65" i="13"/>
  <c r="U66" i="13"/>
  <c r="U67" i="13" s="1"/>
  <c r="W55" i="13"/>
  <c r="W54" i="13" s="1"/>
  <c r="L121" i="13"/>
  <c r="K122" i="13"/>
  <c r="K123" i="13" s="1"/>
  <c r="AE13" i="13"/>
  <c r="J125" i="13"/>
  <c r="J124" i="13" s="1"/>
  <c r="AG9" i="13"/>
  <c r="AF10" i="13"/>
  <c r="M111" i="13"/>
  <c r="M110" i="13" s="1"/>
  <c r="Z41" i="13"/>
  <c r="Z40" i="13" s="1"/>
  <c r="S80" i="13"/>
  <c r="T79" i="13"/>
  <c r="N108" i="13"/>
  <c r="N109" i="13" s="1"/>
  <c r="O107" i="13"/>
  <c r="C163" i="13"/>
  <c r="O97" i="13"/>
  <c r="O96" i="13" s="1"/>
  <c r="AB27" i="13"/>
  <c r="D153" i="13"/>
  <c r="D152" i="13" s="1"/>
  <c r="R83" i="13"/>
  <c r="R82" i="13" s="1"/>
  <c r="P94" i="13"/>
  <c r="P95" i="13" s="1"/>
  <c r="Q93" i="13"/>
  <c r="AD23" i="13"/>
  <c r="AC24" i="13"/>
  <c r="AC25" i="13" s="1"/>
  <c r="I135" i="13"/>
  <c r="H136" i="13"/>
  <c r="H137" i="13" s="1"/>
  <c r="F149" i="13"/>
  <c r="E150" i="13"/>
  <c r="E151" i="13" s="1"/>
  <c r="S81" i="13" l="1"/>
  <c r="T68" i="13"/>
  <c r="AB26" i="13"/>
  <c r="AE12" i="13"/>
  <c r="AF11" i="13"/>
  <c r="AG10" i="13"/>
  <c r="AI14" i="13" s="1"/>
  <c r="AI16" i="13" s="1"/>
  <c r="U69" i="13"/>
  <c r="K125" i="13"/>
  <c r="K124" i="13" s="1"/>
  <c r="V66" i="13"/>
  <c r="V67" i="13" s="1"/>
  <c r="W65" i="13"/>
  <c r="T80" i="13"/>
  <c r="U79" i="13"/>
  <c r="D163" i="13"/>
  <c r="C178" i="13"/>
  <c r="C179" i="13" s="1"/>
  <c r="M121" i="13"/>
  <c r="L122" i="13"/>
  <c r="L123" i="13" s="1"/>
  <c r="I136" i="13"/>
  <c r="I137" i="13" s="1"/>
  <c r="J135" i="13"/>
  <c r="AE23" i="13"/>
  <c r="AD24" i="13"/>
  <c r="AD25" i="13" s="1"/>
  <c r="Q94" i="13"/>
  <c r="Q95" i="13" s="1"/>
  <c r="R93" i="13"/>
  <c r="O108" i="13"/>
  <c r="O109" i="13" s="1"/>
  <c r="P107" i="13"/>
  <c r="Z51" i="13"/>
  <c r="Y52" i="13"/>
  <c r="Y53" i="13" s="1"/>
  <c r="H139" i="13"/>
  <c r="H138" i="13" s="1"/>
  <c r="AC27" i="13"/>
  <c r="P97" i="13"/>
  <c r="P96" i="13" s="1"/>
  <c r="E153" i="13"/>
  <c r="E152" i="13" s="1"/>
  <c r="N111" i="13"/>
  <c r="N110" i="13" s="1"/>
  <c r="X55" i="13"/>
  <c r="X54" i="13" s="1"/>
  <c r="AA41" i="13"/>
  <c r="AA40" i="13" s="1"/>
  <c r="G149" i="13"/>
  <c r="F150" i="13"/>
  <c r="F151" i="13" s="1"/>
  <c r="S83" i="13"/>
  <c r="S82" i="13" s="1"/>
  <c r="AF13" i="13"/>
  <c r="AB38" i="13"/>
  <c r="AB39" i="13" s="1"/>
  <c r="AC37" i="13"/>
  <c r="T81" i="13" l="1"/>
  <c r="U68" i="13"/>
  <c r="AF12" i="13"/>
  <c r="AC26" i="13"/>
  <c r="AG11" i="13"/>
  <c r="Y55" i="13"/>
  <c r="Y54" i="13" s="1"/>
  <c r="AB41" i="13"/>
  <c r="AB40" i="13" s="1"/>
  <c r="G150" i="13"/>
  <c r="G151" i="13" s="1"/>
  <c r="H149" i="13"/>
  <c r="AA51" i="13"/>
  <c r="Z52" i="13"/>
  <c r="Z53" i="13" s="1"/>
  <c r="J136" i="13"/>
  <c r="J137" i="13" s="1"/>
  <c r="K135" i="13"/>
  <c r="V79" i="13"/>
  <c r="U80" i="13"/>
  <c r="F153" i="13"/>
  <c r="F152" i="13" s="1"/>
  <c r="I139" i="13"/>
  <c r="I138" i="13" s="1"/>
  <c r="T83" i="13"/>
  <c r="T82" i="13" s="1"/>
  <c r="AE24" i="13"/>
  <c r="AE25" i="13" s="1"/>
  <c r="AF23" i="13"/>
  <c r="P108" i="13"/>
  <c r="P109" i="13" s="1"/>
  <c r="Q107" i="13"/>
  <c r="L125" i="13"/>
  <c r="L124" i="13" s="1"/>
  <c r="O111" i="13"/>
  <c r="O110" i="13" s="1"/>
  <c r="N121" i="13"/>
  <c r="M122" i="13"/>
  <c r="M123" i="13" s="1"/>
  <c r="R94" i="13"/>
  <c r="R95" i="13" s="1"/>
  <c r="S93" i="13"/>
  <c r="X65" i="13"/>
  <c r="W66" i="13"/>
  <c r="W67" i="13" s="1"/>
  <c r="AC38" i="13"/>
  <c r="AC39" i="13" s="1"/>
  <c r="AD37" i="13"/>
  <c r="Q97" i="13"/>
  <c r="Q96" i="13" s="1"/>
  <c r="C175" i="13"/>
  <c r="C181" i="13"/>
  <c r="C180" i="13" s="1"/>
  <c r="C176" i="13"/>
  <c r="D175" i="13"/>
  <c r="V69" i="13"/>
  <c r="AG13" i="13"/>
  <c r="AI10" i="13" s="1"/>
  <c r="AD27" i="13"/>
  <c r="D164" i="13"/>
  <c r="D165" i="13" s="1"/>
  <c r="E163" i="13"/>
  <c r="U81" i="13" l="1"/>
  <c r="V68" i="13"/>
  <c r="AI19" i="13"/>
  <c r="AD26" i="13"/>
  <c r="AG12" i="13"/>
  <c r="AI18" i="13"/>
  <c r="G153" i="13"/>
  <c r="G152" i="13" s="1"/>
  <c r="AC41" i="13"/>
  <c r="AC40" i="13" s="1"/>
  <c r="M125" i="13"/>
  <c r="M124" i="13" s="1"/>
  <c r="R107" i="13"/>
  <c r="Q108" i="13"/>
  <c r="Q109" i="13" s="1"/>
  <c r="U83" i="13"/>
  <c r="U82" i="13" s="1"/>
  <c r="E164" i="13"/>
  <c r="E165" i="13" s="1"/>
  <c r="F163" i="13"/>
  <c r="C177" i="13"/>
  <c r="W69" i="13"/>
  <c r="N122" i="13"/>
  <c r="N123" i="13" s="1"/>
  <c r="O121" i="13"/>
  <c r="P111" i="13"/>
  <c r="P110" i="13" s="1"/>
  <c r="V80" i="13"/>
  <c r="W79" i="13"/>
  <c r="AE37" i="13"/>
  <c r="AD38" i="13"/>
  <c r="AD39" i="13" s="1"/>
  <c r="D167" i="13"/>
  <c r="D166" i="13" s="1"/>
  <c r="Y65" i="13"/>
  <c r="X66" i="13"/>
  <c r="X67" i="13" s="1"/>
  <c r="L135" i="13"/>
  <c r="K136" i="13"/>
  <c r="K137" i="13" s="1"/>
  <c r="T93" i="13"/>
  <c r="S94" i="13"/>
  <c r="S95" i="13" s="1"/>
  <c r="AF24" i="13"/>
  <c r="AF25" i="13" s="1"/>
  <c r="AG23" i="13"/>
  <c r="J139" i="13"/>
  <c r="J138" i="13" s="1"/>
  <c r="R97" i="13"/>
  <c r="R96" i="13" s="1"/>
  <c r="AE27" i="13"/>
  <c r="Z55" i="13"/>
  <c r="Z54" i="13" s="1"/>
  <c r="AA52" i="13"/>
  <c r="AA53" i="13" s="1"/>
  <c r="AB51" i="13"/>
  <c r="H150" i="13"/>
  <c r="H151" i="13" s="1"/>
  <c r="I149" i="13"/>
  <c r="V81" i="13" l="1"/>
  <c r="W68" i="13"/>
  <c r="AI12" i="13"/>
  <c r="AI11" i="13" s="1"/>
  <c r="AE26" i="13"/>
  <c r="AG24" i="13"/>
  <c r="AG25" i="13" s="1"/>
  <c r="S97" i="13"/>
  <c r="S96" i="13" s="1"/>
  <c r="AD41" i="13"/>
  <c r="AD40" i="13" s="1"/>
  <c r="K139" i="13"/>
  <c r="K138" i="13" s="1"/>
  <c r="W80" i="13"/>
  <c r="X79" i="13"/>
  <c r="V83" i="13"/>
  <c r="V82" i="13" s="1"/>
  <c r="Q111" i="13"/>
  <c r="Q110" i="13" s="1"/>
  <c r="C192" i="13"/>
  <c r="C193" i="13" s="1"/>
  <c r="D177" i="13"/>
  <c r="R108" i="13"/>
  <c r="R109" i="13" s="1"/>
  <c r="S107" i="13"/>
  <c r="M135" i="13"/>
  <c r="L136" i="13"/>
  <c r="L137" i="13" s="1"/>
  <c r="G163" i="13"/>
  <c r="F164" i="13"/>
  <c r="F165" i="13" s="1"/>
  <c r="J149" i="13"/>
  <c r="I150" i="13"/>
  <c r="I151" i="13" s="1"/>
  <c r="AB52" i="13"/>
  <c r="AB53" i="13" s="1"/>
  <c r="AC51" i="13"/>
  <c r="X69" i="13"/>
  <c r="H153" i="13"/>
  <c r="H152" i="13" s="1"/>
  <c r="AA55" i="13"/>
  <c r="AA54" i="13" s="1"/>
  <c r="AF27" i="13"/>
  <c r="Y66" i="13"/>
  <c r="Y67" i="13" s="1"/>
  <c r="Z65" i="13"/>
  <c r="E167" i="13"/>
  <c r="E166" i="13" s="1"/>
  <c r="P121" i="13"/>
  <c r="O122" i="13"/>
  <c r="O123" i="13" s="1"/>
  <c r="T94" i="13"/>
  <c r="T95" i="13" s="1"/>
  <c r="U93" i="13"/>
  <c r="AF37" i="13"/>
  <c r="AE38" i="13"/>
  <c r="AE39" i="13" s="1"/>
  <c r="N125" i="13"/>
  <c r="N124" i="13" s="1"/>
  <c r="W81" i="13" l="1"/>
  <c r="X68" i="13"/>
  <c r="AJ15" i="13"/>
  <c r="AF26" i="13"/>
  <c r="AI28" i="13"/>
  <c r="AI32" i="13"/>
  <c r="AI30" i="13"/>
  <c r="AG27" i="13"/>
  <c r="AE41" i="13"/>
  <c r="AE40" i="13" s="1"/>
  <c r="AF38" i="13"/>
  <c r="AF39" i="13" s="1"/>
  <c r="AG37" i="13"/>
  <c r="AA65" i="13"/>
  <c r="Z66" i="13"/>
  <c r="Z67" i="13" s="1"/>
  <c r="C195" i="13"/>
  <c r="C194" i="13" s="1"/>
  <c r="C190" i="13"/>
  <c r="C189" i="13"/>
  <c r="D189" i="13"/>
  <c r="W83" i="13"/>
  <c r="W82" i="13" s="1"/>
  <c r="Y69" i="13"/>
  <c r="T97" i="13"/>
  <c r="T96" i="13" s="1"/>
  <c r="AC52" i="13"/>
  <c r="AC53" i="13" s="1"/>
  <c r="AD51" i="13"/>
  <c r="L139" i="13"/>
  <c r="L138" i="13" s="1"/>
  <c r="M136" i="13"/>
  <c r="M137" i="13" s="1"/>
  <c r="N135" i="13"/>
  <c r="Q121" i="13"/>
  <c r="P122" i="13"/>
  <c r="P123" i="13" s="1"/>
  <c r="I153" i="13"/>
  <c r="I152" i="13" s="1"/>
  <c r="U94" i="13"/>
  <c r="U95" i="13" s="1"/>
  <c r="V93" i="13"/>
  <c r="O125" i="13"/>
  <c r="O124" i="13" s="1"/>
  <c r="AB55" i="13"/>
  <c r="AB54" i="13" s="1"/>
  <c r="J150" i="13"/>
  <c r="J151" i="13" s="1"/>
  <c r="K149" i="13"/>
  <c r="S108" i="13"/>
  <c r="S109" i="13" s="1"/>
  <c r="T107" i="13"/>
  <c r="F167" i="13"/>
  <c r="F166" i="13" s="1"/>
  <c r="R111" i="13"/>
  <c r="R110" i="13" s="1"/>
  <c r="H163" i="13"/>
  <c r="G164" i="13"/>
  <c r="G165" i="13" s="1"/>
  <c r="E177" i="13"/>
  <c r="D178" i="13"/>
  <c r="D179" i="13" s="1"/>
  <c r="Y79" i="13"/>
  <c r="X80" i="13"/>
  <c r="X81" i="13" l="1"/>
  <c r="Y68" i="13"/>
  <c r="AI24" i="13"/>
  <c r="AG26" i="13"/>
  <c r="AI26" i="13" s="1"/>
  <c r="AI33" i="13"/>
  <c r="AJ29" i="13"/>
  <c r="C191" i="13"/>
  <c r="D191" i="13" s="1"/>
  <c r="J153" i="13"/>
  <c r="J152" i="13" s="1"/>
  <c r="X83" i="13"/>
  <c r="X82" i="13" s="1"/>
  <c r="AA66" i="13"/>
  <c r="AA67" i="13" s="1"/>
  <c r="AB65" i="13"/>
  <c r="AG38" i="13"/>
  <c r="AG39" i="13" s="1"/>
  <c r="D181" i="13"/>
  <c r="D180" i="13" s="1"/>
  <c r="AF41" i="13"/>
  <c r="AF40" i="13" s="1"/>
  <c r="Z79" i="13"/>
  <c r="Y80" i="13"/>
  <c r="F177" i="13"/>
  <c r="E178" i="13"/>
  <c r="E179" i="13" s="1"/>
  <c r="S111" i="13"/>
  <c r="S110" i="13" s="1"/>
  <c r="U107" i="13"/>
  <c r="T108" i="13"/>
  <c r="T109" i="13" s="1"/>
  <c r="AE51" i="13"/>
  <c r="AD52" i="13"/>
  <c r="AD53" i="13" s="1"/>
  <c r="G167" i="13"/>
  <c r="G166" i="13" s="1"/>
  <c r="P125" i="13"/>
  <c r="P124" i="13" s="1"/>
  <c r="AC55" i="13"/>
  <c r="AC54" i="13" s="1"/>
  <c r="H164" i="13"/>
  <c r="H165" i="13" s="1"/>
  <c r="I163" i="13"/>
  <c r="K150" i="13"/>
  <c r="K151" i="13" s="1"/>
  <c r="L149" i="13"/>
  <c r="V94" i="13"/>
  <c r="V95" i="13" s="1"/>
  <c r="W93" i="13"/>
  <c r="Q122" i="13"/>
  <c r="Q123" i="13" s="1"/>
  <c r="R121" i="13"/>
  <c r="U97" i="13"/>
  <c r="U96" i="13" s="1"/>
  <c r="N136" i="13"/>
  <c r="N137" i="13" s="1"/>
  <c r="O135" i="13"/>
  <c r="M139" i="13"/>
  <c r="M138" i="13" s="1"/>
  <c r="Z69" i="13"/>
  <c r="Y81" i="13" l="1"/>
  <c r="Z68" i="13"/>
  <c r="AI25" i="13"/>
  <c r="AL33" i="13"/>
  <c r="AJ33" i="13"/>
  <c r="AI42" i="13"/>
  <c r="AI44" i="13"/>
  <c r="AI46" i="13"/>
  <c r="C206" i="13"/>
  <c r="C207" i="13" s="1"/>
  <c r="O136" i="13"/>
  <c r="O137" i="13" s="1"/>
  <c r="P135" i="13"/>
  <c r="R122" i="13"/>
  <c r="R123" i="13" s="1"/>
  <c r="S121" i="13"/>
  <c r="N139" i="13"/>
  <c r="N138" i="13" s="1"/>
  <c r="Q125" i="13"/>
  <c r="Q124" i="13" s="1"/>
  <c r="X93" i="13"/>
  <c r="W94" i="13"/>
  <c r="W95" i="13" s="1"/>
  <c r="AD55" i="13"/>
  <c r="AD54" i="13" s="1"/>
  <c r="AG41" i="13"/>
  <c r="V97" i="13"/>
  <c r="V96" i="13" s="1"/>
  <c r="AF51" i="13"/>
  <c r="AE52" i="13"/>
  <c r="AE53" i="13" s="1"/>
  <c r="D192" i="13"/>
  <c r="D193" i="13" s="1"/>
  <c r="E191" i="13"/>
  <c r="L150" i="13"/>
  <c r="L151" i="13" s="1"/>
  <c r="M149" i="13"/>
  <c r="T111" i="13"/>
  <c r="T110" i="13" s="1"/>
  <c r="E181" i="13"/>
  <c r="E180" i="13" s="1"/>
  <c r="K153" i="13"/>
  <c r="K152" i="13" s="1"/>
  <c r="U108" i="13"/>
  <c r="U109" i="13" s="1"/>
  <c r="V107" i="13"/>
  <c r="G177" i="13"/>
  <c r="F178" i="13"/>
  <c r="F179" i="13" s="1"/>
  <c r="I164" i="13"/>
  <c r="I165" i="13" s="1"/>
  <c r="J163" i="13"/>
  <c r="Y83" i="13"/>
  <c r="Y82" i="13" s="1"/>
  <c r="AB66" i="13"/>
  <c r="AB67" i="13" s="1"/>
  <c r="AC65" i="13"/>
  <c r="H167" i="13"/>
  <c r="H166" i="13" s="1"/>
  <c r="Z80" i="13"/>
  <c r="AA79" i="13"/>
  <c r="AA69" i="13"/>
  <c r="Z81" i="13" l="1"/>
  <c r="AA68" i="13"/>
  <c r="AG40" i="13"/>
  <c r="AI38" i="13"/>
  <c r="AI47" i="13"/>
  <c r="AJ47" i="13" s="1"/>
  <c r="C204" i="13"/>
  <c r="C209" i="13"/>
  <c r="C208" i="13" s="1"/>
  <c r="C203" i="13"/>
  <c r="D203" i="13"/>
  <c r="L153" i="13"/>
  <c r="L152" i="13" s="1"/>
  <c r="I167" i="13"/>
  <c r="I166" i="13" s="1"/>
  <c r="AJ43" i="13"/>
  <c r="W97" i="13"/>
  <c r="W96" i="13" s="1"/>
  <c r="K163" i="13"/>
  <c r="J164" i="13"/>
  <c r="J165" i="13" s="1"/>
  <c r="AD65" i="13"/>
  <c r="AC66" i="13"/>
  <c r="AC67" i="13" s="1"/>
  <c r="F191" i="13"/>
  <c r="E192" i="13"/>
  <c r="E193" i="13" s="1"/>
  <c r="Y93" i="13"/>
  <c r="X94" i="13"/>
  <c r="X95" i="13" s="1"/>
  <c r="G178" i="13"/>
  <c r="G179" i="13" s="1"/>
  <c r="H177" i="13"/>
  <c r="AB69" i="13"/>
  <c r="F181" i="13"/>
  <c r="F180" i="13" s="1"/>
  <c r="D195" i="13"/>
  <c r="D194" i="13" s="1"/>
  <c r="S122" i="13"/>
  <c r="S123" i="13" s="1"/>
  <c r="T121" i="13"/>
  <c r="AE55" i="13"/>
  <c r="AE54" i="13" s="1"/>
  <c r="AA80" i="13"/>
  <c r="AB79" i="13"/>
  <c r="V108" i="13"/>
  <c r="V109" i="13" s="1"/>
  <c r="W107" i="13"/>
  <c r="AF52" i="13"/>
  <c r="AF53" i="13" s="1"/>
  <c r="AG51" i="13"/>
  <c r="R125" i="13"/>
  <c r="R124" i="13" s="1"/>
  <c r="Z83" i="13"/>
  <c r="Z82" i="13" s="1"/>
  <c r="U111" i="13"/>
  <c r="U110" i="13" s="1"/>
  <c r="P136" i="13"/>
  <c r="P137" i="13" s="1"/>
  <c r="Q135" i="13"/>
  <c r="N149" i="13"/>
  <c r="M150" i="13"/>
  <c r="M151" i="13" s="1"/>
  <c r="O139" i="13"/>
  <c r="O138" i="13" s="1"/>
  <c r="AA81" i="13" l="1"/>
  <c r="AB68" i="13"/>
  <c r="AL47" i="13"/>
  <c r="AI40" i="13"/>
  <c r="AI39" i="13" s="1"/>
  <c r="C205" i="13"/>
  <c r="C220" i="13" s="1"/>
  <c r="C221" i="13" s="1"/>
  <c r="AG52" i="13"/>
  <c r="AG53" i="13" s="1"/>
  <c r="P139" i="13"/>
  <c r="P138" i="13" s="1"/>
  <c r="AA83" i="13"/>
  <c r="AA82" i="13" s="1"/>
  <c r="F192" i="13"/>
  <c r="F193" i="13" s="1"/>
  <c r="G191" i="13"/>
  <c r="I177" i="13"/>
  <c r="H178" i="13"/>
  <c r="H179" i="13" s="1"/>
  <c r="AC69" i="13"/>
  <c r="AF55" i="13"/>
  <c r="AF54" i="13" s="1"/>
  <c r="G181" i="13"/>
  <c r="G180" i="13" s="1"/>
  <c r="AE65" i="13"/>
  <c r="AD66" i="13"/>
  <c r="AD67" i="13" s="1"/>
  <c r="M153" i="13"/>
  <c r="M152" i="13" s="1"/>
  <c r="U121" i="13"/>
  <c r="T122" i="13"/>
  <c r="T123" i="13" s="1"/>
  <c r="X97" i="13"/>
  <c r="X96" i="13" s="1"/>
  <c r="J167" i="13"/>
  <c r="J166" i="13" s="1"/>
  <c r="O149" i="13"/>
  <c r="N150" i="13"/>
  <c r="N151" i="13" s="1"/>
  <c r="W108" i="13"/>
  <c r="W109" i="13" s="1"/>
  <c r="X107" i="13"/>
  <c r="Z93" i="13"/>
  <c r="Y94" i="13"/>
  <c r="Y95" i="13" s="1"/>
  <c r="L163" i="13"/>
  <c r="K164" i="13"/>
  <c r="K165" i="13" s="1"/>
  <c r="V111" i="13"/>
  <c r="V110" i="13" s="1"/>
  <c r="S125" i="13"/>
  <c r="S124" i="13" s="1"/>
  <c r="R135" i="13"/>
  <c r="Q136" i="13"/>
  <c r="Q137" i="13" s="1"/>
  <c r="AB80" i="13"/>
  <c r="AC79" i="13"/>
  <c r="E195" i="13"/>
  <c r="E194" i="13" s="1"/>
  <c r="AB81" i="13" l="1"/>
  <c r="AC68" i="13"/>
  <c r="D217" i="13"/>
  <c r="AG55" i="13"/>
  <c r="AG54" i="13" s="1"/>
  <c r="AI56" i="13"/>
  <c r="C218" i="13"/>
  <c r="C223" i="13"/>
  <c r="C222" i="13" s="1"/>
  <c r="C217" i="13"/>
  <c r="D205" i="13"/>
  <c r="D206" i="13" s="1"/>
  <c r="D207" i="13" s="1"/>
  <c r="Q139" i="13"/>
  <c r="Q138" i="13" s="1"/>
  <c r="Z94" i="13"/>
  <c r="Z95" i="13" s="1"/>
  <c r="AA93" i="13"/>
  <c r="AD69" i="13"/>
  <c r="H181" i="13"/>
  <c r="H180" i="13" s="1"/>
  <c r="AD79" i="13"/>
  <c r="AC80" i="13"/>
  <c r="X108" i="13"/>
  <c r="X109" i="13" s="1"/>
  <c r="Y107" i="13"/>
  <c r="AB83" i="13"/>
  <c r="AB82" i="13" s="1"/>
  <c r="W111" i="13"/>
  <c r="W110" i="13" s="1"/>
  <c r="AF65" i="13"/>
  <c r="AE66" i="13"/>
  <c r="AE67" i="13" s="1"/>
  <c r="J177" i="13"/>
  <c r="I178" i="13"/>
  <c r="I179" i="13" s="1"/>
  <c r="L164" i="13"/>
  <c r="L165" i="13" s="1"/>
  <c r="M163" i="13"/>
  <c r="H191" i="13"/>
  <c r="G192" i="13"/>
  <c r="G193" i="13" s="1"/>
  <c r="N153" i="13"/>
  <c r="N152" i="13" s="1"/>
  <c r="T125" i="13"/>
  <c r="T124" i="13" s="1"/>
  <c r="R136" i="13"/>
  <c r="R137" i="13" s="1"/>
  <c r="S135" i="13"/>
  <c r="K167" i="13"/>
  <c r="K166" i="13" s="1"/>
  <c r="P149" i="13"/>
  <c r="O150" i="13"/>
  <c r="O151" i="13" s="1"/>
  <c r="U122" i="13"/>
  <c r="U123" i="13" s="1"/>
  <c r="V121" i="13"/>
  <c r="Y97" i="13"/>
  <c r="Y96" i="13" s="1"/>
  <c r="F195" i="13"/>
  <c r="F194" i="13" s="1"/>
  <c r="AC81" i="13" l="1"/>
  <c r="AD68" i="13"/>
  <c r="AI54" i="13"/>
  <c r="AI52" i="13"/>
  <c r="AI61" i="13"/>
  <c r="AJ61" i="13" s="1"/>
  <c r="AI58" i="13"/>
  <c r="AL61" i="13"/>
  <c r="AI60" i="13"/>
  <c r="D209" i="13"/>
  <c r="D208" i="13" s="1"/>
  <c r="C219" i="13"/>
  <c r="C234" i="13" s="1"/>
  <c r="C235" i="13" s="1"/>
  <c r="E205" i="13"/>
  <c r="AJ57" i="13"/>
  <c r="AC83" i="13"/>
  <c r="AC82" i="13" s="1"/>
  <c r="T135" i="13"/>
  <c r="S136" i="13"/>
  <c r="S137" i="13" s="1"/>
  <c r="AD80" i="13"/>
  <c r="AE79" i="13"/>
  <c r="AB93" i="13"/>
  <c r="AA94" i="13"/>
  <c r="AA95" i="13" s="1"/>
  <c r="R139" i="13"/>
  <c r="R138" i="13" s="1"/>
  <c r="M164" i="13"/>
  <c r="M165" i="13" s="1"/>
  <c r="N163" i="13"/>
  <c r="Z97" i="13"/>
  <c r="Z96" i="13" s="1"/>
  <c r="U125" i="13"/>
  <c r="U124" i="13" s="1"/>
  <c r="AE69" i="13"/>
  <c r="AF66" i="13"/>
  <c r="AF67" i="13" s="1"/>
  <c r="AG65" i="13"/>
  <c r="Q149" i="13"/>
  <c r="P150" i="13"/>
  <c r="P151" i="13" s="1"/>
  <c r="I181" i="13"/>
  <c r="I180" i="13" s="1"/>
  <c r="L167" i="13"/>
  <c r="L166" i="13" s="1"/>
  <c r="O153" i="13"/>
  <c r="O152" i="13" s="1"/>
  <c r="G195" i="13"/>
  <c r="G194" i="13" s="1"/>
  <c r="J178" i="13"/>
  <c r="J179" i="13" s="1"/>
  <c r="K177" i="13"/>
  <c r="Z107" i="13"/>
  <c r="Y108" i="13"/>
  <c r="Y109" i="13" s="1"/>
  <c r="V122" i="13"/>
  <c r="V123" i="13" s="1"/>
  <c r="W121" i="13"/>
  <c r="I191" i="13"/>
  <c r="H192" i="13"/>
  <c r="H193" i="13" s="1"/>
  <c r="X111" i="13"/>
  <c r="X110" i="13" s="1"/>
  <c r="AD81" i="13" l="1"/>
  <c r="AE68" i="13"/>
  <c r="AI53" i="13"/>
  <c r="D219" i="13"/>
  <c r="D220" i="13" s="1"/>
  <c r="D221" i="13" s="1"/>
  <c r="F205" i="13"/>
  <c r="E206" i="13"/>
  <c r="E207" i="13" s="1"/>
  <c r="P153" i="13"/>
  <c r="P152" i="13" s="1"/>
  <c r="AE80" i="13"/>
  <c r="AF79" i="13"/>
  <c r="C237" i="13"/>
  <c r="C236" i="13" s="1"/>
  <c r="C232" i="13"/>
  <c r="C231" i="13"/>
  <c r="D231" i="13"/>
  <c r="R149" i="13"/>
  <c r="Q150" i="13"/>
  <c r="Q151" i="13" s="1"/>
  <c r="N164" i="13"/>
  <c r="N165" i="13" s="1"/>
  <c r="O163" i="13"/>
  <c r="AD83" i="13"/>
  <c r="AD82" i="13" s="1"/>
  <c r="M167" i="13"/>
  <c r="M166" i="13" s="1"/>
  <c r="J191" i="13"/>
  <c r="I192" i="13"/>
  <c r="I193" i="13" s="1"/>
  <c r="X121" i="13"/>
  <c r="W122" i="13"/>
  <c r="W123" i="13" s="1"/>
  <c r="V125" i="13"/>
  <c r="V124" i="13" s="1"/>
  <c r="Y111" i="13"/>
  <c r="Y110" i="13" s="1"/>
  <c r="Z108" i="13"/>
  <c r="Z109" i="13" s="1"/>
  <c r="AA107" i="13"/>
  <c r="AG66" i="13"/>
  <c r="AG67" i="13" s="1"/>
  <c r="S139" i="13"/>
  <c r="S138" i="13" s="1"/>
  <c r="AF69" i="13"/>
  <c r="AA97" i="13"/>
  <c r="AA96" i="13" s="1"/>
  <c r="U135" i="13"/>
  <c r="T136" i="13"/>
  <c r="T137" i="13" s="1"/>
  <c r="L177" i="13"/>
  <c r="K178" i="13"/>
  <c r="K179" i="13" s="1"/>
  <c r="H195" i="13"/>
  <c r="H194" i="13" s="1"/>
  <c r="J181" i="13"/>
  <c r="J180" i="13" s="1"/>
  <c r="AB94" i="13"/>
  <c r="AB95" i="13" s="1"/>
  <c r="AC93" i="13"/>
  <c r="AE81" i="13" l="1"/>
  <c r="AF68" i="13"/>
  <c r="AI70" i="13"/>
  <c r="E219" i="13"/>
  <c r="AI74" i="13"/>
  <c r="AI72" i="13"/>
  <c r="E209" i="13"/>
  <c r="E208" i="13" s="1"/>
  <c r="F206" i="13"/>
  <c r="F207" i="13" s="1"/>
  <c r="G205" i="13"/>
  <c r="N167" i="13"/>
  <c r="N166" i="13" s="1"/>
  <c r="U136" i="13"/>
  <c r="U137" i="13" s="1"/>
  <c r="V135" i="13"/>
  <c r="P163" i="13"/>
  <c r="O164" i="13"/>
  <c r="O165" i="13" s="1"/>
  <c r="W125" i="13"/>
  <c r="W124" i="13" s="1"/>
  <c r="Q153" i="13"/>
  <c r="Q152" i="13" s="1"/>
  <c r="T139" i="13"/>
  <c r="T138" i="13" s="1"/>
  <c r="Y121" i="13"/>
  <c r="X122" i="13"/>
  <c r="X123" i="13" s="1"/>
  <c r="R150" i="13"/>
  <c r="R151" i="13" s="1"/>
  <c r="S149" i="13"/>
  <c r="AF80" i="13"/>
  <c r="AG79" i="13"/>
  <c r="D223" i="13"/>
  <c r="D222" i="13" s="1"/>
  <c r="AG69" i="13"/>
  <c r="I195" i="13"/>
  <c r="I194" i="13" s="1"/>
  <c r="AE83" i="13"/>
  <c r="AE82" i="13" s="1"/>
  <c r="E220" i="13"/>
  <c r="E221" i="13" s="1"/>
  <c r="F219" i="13"/>
  <c r="K181" i="13"/>
  <c r="K180" i="13" s="1"/>
  <c r="AA108" i="13"/>
  <c r="AA109" i="13" s="1"/>
  <c r="AB107" i="13"/>
  <c r="J192" i="13"/>
  <c r="J193" i="13" s="1"/>
  <c r="K191" i="13"/>
  <c r="AC94" i="13"/>
  <c r="AC95" i="13" s="1"/>
  <c r="AD93" i="13"/>
  <c r="AB97" i="13"/>
  <c r="AB96" i="13" s="1"/>
  <c r="L178" i="13"/>
  <c r="L179" i="13" s="1"/>
  <c r="M177" i="13"/>
  <c r="Z111" i="13"/>
  <c r="Z110" i="13" s="1"/>
  <c r="C233" i="13"/>
  <c r="AF81" i="13" l="1"/>
  <c r="AG68" i="13"/>
  <c r="AI66" i="13"/>
  <c r="AI68" i="13"/>
  <c r="P164" i="13"/>
  <c r="P165" i="13" s="1"/>
  <c r="AI75" i="13"/>
  <c r="F209" i="13"/>
  <c r="F208" i="13" s="1"/>
  <c r="AL75" i="13"/>
  <c r="H205" i="13"/>
  <c r="G206" i="13"/>
  <c r="G207" i="13" s="1"/>
  <c r="Y122" i="13"/>
  <c r="Y123" i="13" s="1"/>
  <c r="Z121" i="13"/>
  <c r="C248" i="13"/>
  <c r="C249" i="13" s="1"/>
  <c r="D233" i="13"/>
  <c r="L181" i="13"/>
  <c r="L180" i="13" s="1"/>
  <c r="J195" i="13"/>
  <c r="J194" i="13" s="1"/>
  <c r="F220" i="13"/>
  <c r="F221" i="13" s="1"/>
  <c r="G219" i="13"/>
  <c r="AJ75" i="13"/>
  <c r="AJ71" i="13"/>
  <c r="AG80" i="13"/>
  <c r="AF83" i="13"/>
  <c r="AF82" i="13" s="1"/>
  <c r="E223" i="13"/>
  <c r="E222" i="13" s="1"/>
  <c r="S150" i="13"/>
  <c r="S151" i="13" s="1"/>
  <c r="T149" i="13"/>
  <c r="O167" i="13"/>
  <c r="O166" i="13" s="1"/>
  <c r="N177" i="13"/>
  <c r="M178" i="13"/>
  <c r="M179" i="13" s="1"/>
  <c r="K192" i="13"/>
  <c r="K193" i="13" s="1"/>
  <c r="L191" i="13"/>
  <c r="AC107" i="13"/>
  <c r="AB108" i="13"/>
  <c r="AB109" i="13" s="1"/>
  <c r="R153" i="13"/>
  <c r="R152" i="13" s="1"/>
  <c r="Q163" i="13"/>
  <c r="AD94" i="13"/>
  <c r="AD95" i="13" s="1"/>
  <c r="AE93" i="13"/>
  <c r="W135" i="13"/>
  <c r="V136" i="13"/>
  <c r="V137" i="13" s="1"/>
  <c r="AA111" i="13"/>
  <c r="AA110" i="13" s="1"/>
  <c r="AC97" i="13"/>
  <c r="AC96" i="13" s="1"/>
  <c r="X125" i="13"/>
  <c r="X124" i="13" s="1"/>
  <c r="U139" i="13"/>
  <c r="U138" i="13" s="1"/>
  <c r="AG81" i="13" l="1"/>
  <c r="AI84" i="13"/>
  <c r="AI67" i="13"/>
  <c r="G209" i="13"/>
  <c r="G208" i="13" s="1"/>
  <c r="AI86" i="13"/>
  <c r="AI88" i="13"/>
  <c r="I205" i="13"/>
  <c r="H206" i="13"/>
  <c r="H207" i="13" s="1"/>
  <c r="AE94" i="13"/>
  <c r="AE95" i="13" s="1"/>
  <c r="AF93" i="13"/>
  <c r="H219" i="13"/>
  <c r="G220" i="13"/>
  <c r="G221" i="13" s="1"/>
  <c r="V139" i="13"/>
  <c r="V138" i="13" s="1"/>
  <c r="W136" i="13"/>
  <c r="W137" i="13" s="1"/>
  <c r="X135" i="13"/>
  <c r="AD97" i="13"/>
  <c r="AD96" i="13" s="1"/>
  <c r="AB111" i="13"/>
  <c r="AB110" i="13" s="1"/>
  <c r="F223" i="13"/>
  <c r="F222" i="13" s="1"/>
  <c r="Q164" i="13"/>
  <c r="Q165" i="13" s="1"/>
  <c r="R163" i="13"/>
  <c r="AC108" i="13"/>
  <c r="AC109" i="13" s="1"/>
  <c r="AD107" i="13"/>
  <c r="T150" i="13"/>
  <c r="T151" i="13" s="1"/>
  <c r="U149" i="13"/>
  <c r="D234" i="13"/>
  <c r="D235" i="13" s="1"/>
  <c r="E233" i="13"/>
  <c r="P167" i="13"/>
  <c r="P166" i="13" s="1"/>
  <c r="S153" i="13"/>
  <c r="S152" i="13" s="1"/>
  <c r="AG83" i="13"/>
  <c r="AG82" i="13" s="1"/>
  <c r="AI82" i="13" s="1"/>
  <c r="C251" i="13"/>
  <c r="C250" i="13" s="1"/>
  <c r="C246" i="13"/>
  <c r="D245" i="13"/>
  <c r="C245" i="13"/>
  <c r="L192" i="13"/>
  <c r="L193" i="13" s="1"/>
  <c r="M191" i="13"/>
  <c r="AA121" i="13"/>
  <c r="Z122" i="13"/>
  <c r="Z123" i="13" s="1"/>
  <c r="K195" i="13"/>
  <c r="K194" i="13" s="1"/>
  <c r="M181" i="13"/>
  <c r="M180" i="13" s="1"/>
  <c r="Y125" i="13"/>
  <c r="Y124" i="13" s="1"/>
  <c r="N178" i="13"/>
  <c r="N179" i="13" s="1"/>
  <c r="O177" i="13"/>
  <c r="AI80" i="13" l="1"/>
  <c r="H209" i="13"/>
  <c r="H208" i="13" s="1"/>
  <c r="AI89" i="13"/>
  <c r="AJ89" i="13" s="1"/>
  <c r="I206" i="13"/>
  <c r="I207" i="13" s="1"/>
  <c r="J205" i="13"/>
  <c r="V149" i="13"/>
  <c r="U150" i="13"/>
  <c r="U151" i="13" s="1"/>
  <c r="G223" i="13"/>
  <c r="G222" i="13" s="1"/>
  <c r="T153" i="13"/>
  <c r="T152" i="13" s="1"/>
  <c r="M192" i="13"/>
  <c r="M193" i="13" s="1"/>
  <c r="N191" i="13"/>
  <c r="AD108" i="13"/>
  <c r="AD109" i="13" s="1"/>
  <c r="AE107" i="13"/>
  <c r="H220" i="13"/>
  <c r="H221" i="13" s="1"/>
  <c r="I219" i="13"/>
  <c r="L195" i="13"/>
  <c r="L194" i="13" s="1"/>
  <c r="AJ85" i="13"/>
  <c r="AC111" i="13"/>
  <c r="AC110" i="13" s="1"/>
  <c r="X136" i="13"/>
  <c r="X137" i="13" s="1"/>
  <c r="Y135" i="13"/>
  <c r="R164" i="13"/>
  <c r="R165" i="13" s="1"/>
  <c r="S163" i="13"/>
  <c r="W139" i="13"/>
  <c r="W138" i="13" s="1"/>
  <c r="O178" i="13"/>
  <c r="O179" i="13" s="1"/>
  <c r="P177" i="13"/>
  <c r="Z125" i="13"/>
  <c r="Z124" i="13" s="1"/>
  <c r="C247" i="13"/>
  <c r="F233" i="13"/>
  <c r="E234" i="13"/>
  <c r="E235" i="13" s="1"/>
  <c r="Q167" i="13"/>
  <c r="Q166" i="13" s="1"/>
  <c r="AG93" i="13"/>
  <c r="AF94" i="13"/>
  <c r="AF95" i="13" s="1"/>
  <c r="N181" i="13"/>
  <c r="N180" i="13" s="1"/>
  <c r="AB121" i="13"/>
  <c r="AA122" i="13"/>
  <c r="AA123" i="13" s="1"/>
  <c r="D237" i="13"/>
  <c r="D236" i="13" s="1"/>
  <c r="AE97" i="13"/>
  <c r="AE96" i="13" s="1"/>
  <c r="AL89" i="13" l="1"/>
  <c r="AI81" i="13"/>
  <c r="I209" i="13"/>
  <c r="I208" i="13" s="1"/>
  <c r="K205" i="13"/>
  <c r="J206" i="13"/>
  <c r="J207" i="13" s="1"/>
  <c r="AG94" i="13"/>
  <c r="AG95" i="13" s="1"/>
  <c r="M195" i="13"/>
  <c r="M194" i="13" s="1"/>
  <c r="AC121" i="13"/>
  <c r="AB122" i="13"/>
  <c r="AB123" i="13" s="1"/>
  <c r="I220" i="13"/>
  <c r="I221" i="13" s="1"/>
  <c r="J219" i="13"/>
  <c r="AA125" i="13"/>
  <c r="AA124" i="13" s="1"/>
  <c r="Q177" i="13"/>
  <c r="P178" i="13"/>
  <c r="P179" i="13" s="1"/>
  <c r="T163" i="13"/>
  <c r="S164" i="13"/>
  <c r="S165" i="13" s="1"/>
  <c r="H223" i="13"/>
  <c r="H222" i="13" s="1"/>
  <c r="E237" i="13"/>
  <c r="E236" i="13" s="1"/>
  <c r="O181" i="13"/>
  <c r="O180" i="13" s="1"/>
  <c r="R167" i="13"/>
  <c r="R166" i="13" s="1"/>
  <c r="U153" i="13"/>
  <c r="U152" i="13" s="1"/>
  <c r="G233" i="13"/>
  <c r="F234" i="13"/>
  <c r="F235" i="13" s="1"/>
  <c r="Y136" i="13"/>
  <c r="Y137" i="13" s="1"/>
  <c r="Z135" i="13"/>
  <c r="AF107" i="13"/>
  <c r="AE108" i="13"/>
  <c r="AE109" i="13" s="1"/>
  <c r="W149" i="13"/>
  <c r="V150" i="13"/>
  <c r="V151" i="13" s="1"/>
  <c r="AF97" i="13"/>
  <c r="AF96" i="13" s="1"/>
  <c r="X139" i="13"/>
  <c r="X138" i="13" s="1"/>
  <c r="AD111" i="13"/>
  <c r="AD110" i="13" s="1"/>
  <c r="C262" i="13"/>
  <c r="C263" i="13" s="1"/>
  <c r="D247" i="13"/>
  <c r="N192" i="13"/>
  <c r="N193" i="13" s="1"/>
  <c r="O191" i="13"/>
  <c r="J209" i="13" l="1"/>
  <c r="J208" i="13" s="1"/>
  <c r="AG97" i="13"/>
  <c r="AG96" i="13" s="1"/>
  <c r="AI96" i="13" s="1"/>
  <c r="AI98" i="13"/>
  <c r="L205" i="13"/>
  <c r="K206" i="13"/>
  <c r="K207" i="13" s="1"/>
  <c r="U163" i="13"/>
  <c r="T164" i="13"/>
  <c r="T165" i="13" s="1"/>
  <c r="C265" i="13"/>
  <c r="C264" i="13" s="1"/>
  <c r="C260" i="13"/>
  <c r="C259" i="13"/>
  <c r="D259" i="13"/>
  <c r="Y139" i="13"/>
  <c r="Y138" i="13" s="1"/>
  <c r="P181" i="13"/>
  <c r="P180" i="13" s="1"/>
  <c r="I223" i="13"/>
  <c r="I222" i="13" s="1"/>
  <c r="J220" i="13"/>
  <c r="J221" i="13" s="1"/>
  <c r="K219" i="13"/>
  <c r="F237" i="13"/>
  <c r="F236" i="13" s="1"/>
  <c r="R177" i="13"/>
  <c r="Q178" i="13"/>
  <c r="Q179" i="13" s="1"/>
  <c r="G234" i="13"/>
  <c r="G235" i="13" s="1"/>
  <c r="H233" i="13"/>
  <c r="AB125" i="13"/>
  <c r="AB124" i="13" s="1"/>
  <c r="AC122" i="13"/>
  <c r="AC123" i="13" s="1"/>
  <c r="AD121" i="13"/>
  <c r="W150" i="13"/>
  <c r="W151" i="13" s="1"/>
  <c r="X149" i="13"/>
  <c r="AE111" i="13"/>
  <c r="AE110" i="13" s="1"/>
  <c r="E247" i="13"/>
  <c r="D248" i="13"/>
  <c r="D249" i="13" s="1"/>
  <c r="AA135" i="13"/>
  <c r="Z136" i="13"/>
  <c r="Z137" i="13" s="1"/>
  <c r="V153" i="13"/>
  <c r="V152" i="13" s="1"/>
  <c r="P191" i="13"/>
  <c r="O192" i="13"/>
  <c r="O193" i="13" s="1"/>
  <c r="N195" i="13"/>
  <c r="N194" i="13" s="1"/>
  <c r="AF108" i="13"/>
  <c r="AF109" i="13" s="1"/>
  <c r="AG107" i="13"/>
  <c r="S167" i="13"/>
  <c r="S166" i="13" s="1"/>
  <c r="AI94" i="13" l="1"/>
  <c r="K209" i="13"/>
  <c r="K208" i="13" s="1"/>
  <c r="AI100" i="13"/>
  <c r="AL103" i="13"/>
  <c r="AI103" i="13"/>
  <c r="AJ103" i="13" s="1"/>
  <c r="AI102" i="13"/>
  <c r="M205" i="13"/>
  <c r="L206" i="13"/>
  <c r="L207" i="13" s="1"/>
  <c r="AJ99" i="13"/>
  <c r="AG108" i="13"/>
  <c r="AG109" i="13" s="1"/>
  <c r="C261" i="13"/>
  <c r="C276" i="13" s="1"/>
  <c r="C277" i="13" s="1"/>
  <c r="Y149" i="13"/>
  <c r="X150" i="13"/>
  <c r="X151" i="13" s="1"/>
  <c r="AD122" i="13"/>
  <c r="AD123" i="13" s="1"/>
  <c r="AE121" i="13"/>
  <c r="AB135" i="13"/>
  <c r="AA136" i="13"/>
  <c r="AA137" i="13" s="1"/>
  <c r="O195" i="13"/>
  <c r="O194" i="13" s="1"/>
  <c r="D251" i="13"/>
  <c r="D250" i="13" s="1"/>
  <c r="W153" i="13"/>
  <c r="W152" i="13" s="1"/>
  <c r="H234" i="13"/>
  <c r="H235" i="13" s="1"/>
  <c r="I233" i="13"/>
  <c r="L219" i="13"/>
  <c r="K220" i="13"/>
  <c r="K221" i="13" s="1"/>
  <c r="Q191" i="13"/>
  <c r="P192" i="13"/>
  <c r="P193" i="13" s="1"/>
  <c r="J223" i="13"/>
  <c r="J222" i="13" s="1"/>
  <c r="AC125" i="13"/>
  <c r="AC124" i="13" s="1"/>
  <c r="Q181" i="13"/>
  <c r="Q180" i="13" s="1"/>
  <c r="F247" i="13"/>
  <c r="E248" i="13"/>
  <c r="E249" i="13" s="1"/>
  <c r="AF111" i="13"/>
  <c r="AF110" i="13" s="1"/>
  <c r="S177" i="13"/>
  <c r="R178" i="13"/>
  <c r="R179" i="13" s="1"/>
  <c r="T167" i="13"/>
  <c r="T166" i="13" s="1"/>
  <c r="V163" i="13"/>
  <c r="U164" i="13"/>
  <c r="U165" i="13" s="1"/>
  <c r="G237" i="13"/>
  <c r="G236" i="13" s="1"/>
  <c r="Z139" i="13"/>
  <c r="Z138" i="13" s="1"/>
  <c r="AI95" i="13" l="1"/>
  <c r="AI112" i="13"/>
  <c r="L209" i="13"/>
  <c r="L208" i="13" s="1"/>
  <c r="AI116" i="13"/>
  <c r="AI114" i="13"/>
  <c r="AG111" i="13"/>
  <c r="AG110" i="13" s="1"/>
  <c r="AI110" i="13" s="1"/>
  <c r="N205" i="13"/>
  <c r="M206" i="13"/>
  <c r="M207" i="13" s="1"/>
  <c r="D261" i="13"/>
  <c r="E261" i="13" s="1"/>
  <c r="J233" i="13"/>
  <c r="I234" i="13"/>
  <c r="I235" i="13" s="1"/>
  <c r="AF121" i="13"/>
  <c r="AE122" i="13"/>
  <c r="AE123" i="13" s="1"/>
  <c r="H237" i="13"/>
  <c r="H236" i="13" s="1"/>
  <c r="AD125" i="13"/>
  <c r="AD124" i="13" s="1"/>
  <c r="R181" i="13"/>
  <c r="R180" i="13" s="1"/>
  <c r="F248" i="13"/>
  <c r="F249" i="13" s="1"/>
  <c r="G247" i="13"/>
  <c r="T177" i="13"/>
  <c r="S178" i="13"/>
  <c r="S179" i="13" s="1"/>
  <c r="C279" i="13"/>
  <c r="C278" i="13" s="1"/>
  <c r="C274" i="13"/>
  <c r="C273" i="13"/>
  <c r="D273" i="13"/>
  <c r="P195" i="13"/>
  <c r="P194" i="13" s="1"/>
  <c r="AA139" i="13"/>
  <c r="AA138" i="13" s="1"/>
  <c r="U167" i="13"/>
  <c r="U166" i="13" s="1"/>
  <c r="V164" i="13"/>
  <c r="V165" i="13" s="1"/>
  <c r="W163" i="13"/>
  <c r="R191" i="13"/>
  <c r="Q192" i="13"/>
  <c r="Q193" i="13" s="1"/>
  <c r="AB136" i="13"/>
  <c r="AB137" i="13" s="1"/>
  <c r="AC135" i="13"/>
  <c r="X153" i="13"/>
  <c r="X152" i="13" s="1"/>
  <c r="E251" i="13"/>
  <c r="E250" i="13" s="1"/>
  <c r="K223" i="13"/>
  <c r="K222" i="13" s="1"/>
  <c r="Z149" i="13"/>
  <c r="Y150" i="13"/>
  <c r="Y151" i="13" s="1"/>
  <c r="M219" i="13"/>
  <c r="L220" i="13"/>
  <c r="L221" i="13" s="1"/>
  <c r="M209" i="13" l="1"/>
  <c r="M208" i="13" s="1"/>
  <c r="AI108" i="13"/>
  <c r="N206" i="13"/>
  <c r="N207" i="13" s="1"/>
  <c r="O205" i="13"/>
  <c r="C275" i="13"/>
  <c r="C290" i="13" s="1"/>
  <c r="C291" i="13" s="1"/>
  <c r="D262" i="13"/>
  <c r="D263" i="13" s="1"/>
  <c r="F261" i="13"/>
  <c r="X163" i="13"/>
  <c r="W164" i="13"/>
  <c r="W165" i="13" s="1"/>
  <c r="AE125" i="13"/>
  <c r="AE124" i="13" s="1"/>
  <c r="V167" i="13"/>
  <c r="V166" i="13" s="1"/>
  <c r="Z150" i="13"/>
  <c r="Z151" i="13" s="1"/>
  <c r="AA149" i="13"/>
  <c r="S181" i="13"/>
  <c r="S180" i="13" s="1"/>
  <c r="AF122" i="13"/>
  <c r="AF123" i="13" s="1"/>
  <c r="AG121" i="13"/>
  <c r="L223" i="13"/>
  <c r="L222" i="13" s="1"/>
  <c r="U177" i="13"/>
  <c r="T178" i="13"/>
  <c r="T179" i="13" s="1"/>
  <c r="I237" i="13"/>
  <c r="I236" i="13" s="1"/>
  <c r="Y153" i="13"/>
  <c r="Y152" i="13" s="1"/>
  <c r="AC136" i="13"/>
  <c r="AC137" i="13" s="1"/>
  <c r="AD135" i="13"/>
  <c r="G248" i="13"/>
  <c r="G249" i="13" s="1"/>
  <c r="H247" i="13"/>
  <c r="K233" i="13"/>
  <c r="J234" i="13"/>
  <c r="J235" i="13" s="1"/>
  <c r="Q195" i="13"/>
  <c r="Q194" i="13" s="1"/>
  <c r="R192" i="13"/>
  <c r="R193" i="13" s="1"/>
  <c r="S191" i="13"/>
  <c r="M220" i="13"/>
  <c r="M221" i="13" s="1"/>
  <c r="N219" i="13"/>
  <c r="AB139" i="13"/>
  <c r="AB138" i="13" s="1"/>
  <c r="F251" i="13"/>
  <c r="F250" i="13" s="1"/>
  <c r="AJ113" i="13" l="1"/>
  <c r="AI109" i="13"/>
  <c r="E262" i="13"/>
  <c r="E263" i="13" s="1"/>
  <c r="N209" i="13"/>
  <c r="N208" i="13" s="1"/>
  <c r="AI117" i="13"/>
  <c r="AL117" i="13"/>
  <c r="D265" i="13"/>
  <c r="D264" i="13" s="1"/>
  <c r="D275" i="13"/>
  <c r="E275" i="13" s="1"/>
  <c r="P205" i="13"/>
  <c r="O206" i="13"/>
  <c r="O207" i="13" s="1"/>
  <c r="AG122" i="13"/>
  <c r="AG123" i="13" s="1"/>
  <c r="J237" i="13"/>
  <c r="J236" i="13" s="1"/>
  <c r="AC139" i="13"/>
  <c r="AC138" i="13" s="1"/>
  <c r="W167" i="13"/>
  <c r="W166" i="13" s="1"/>
  <c r="N220" i="13"/>
  <c r="N221" i="13" s="1"/>
  <c r="O219" i="13"/>
  <c r="Y163" i="13"/>
  <c r="X164" i="13"/>
  <c r="X165" i="13" s="1"/>
  <c r="AA150" i="13"/>
  <c r="AA151" i="13" s="1"/>
  <c r="AB149" i="13"/>
  <c r="M223" i="13"/>
  <c r="M222" i="13" s="1"/>
  <c r="S192" i="13"/>
  <c r="S193" i="13" s="1"/>
  <c r="T191" i="13"/>
  <c r="H248" i="13"/>
  <c r="H249" i="13" s="1"/>
  <c r="I247" i="13"/>
  <c r="Z153" i="13"/>
  <c r="Z152" i="13" s="1"/>
  <c r="G261" i="13"/>
  <c r="F262" i="13"/>
  <c r="F263" i="13" s="1"/>
  <c r="V177" i="13"/>
  <c r="U178" i="13"/>
  <c r="U179" i="13" s="1"/>
  <c r="K234" i="13"/>
  <c r="K235" i="13" s="1"/>
  <c r="L233" i="13"/>
  <c r="R195" i="13"/>
  <c r="R194" i="13" s="1"/>
  <c r="G251" i="13"/>
  <c r="G250" i="13" s="1"/>
  <c r="T181" i="13"/>
  <c r="T180" i="13" s="1"/>
  <c r="E265" i="13"/>
  <c r="E264" i="13" s="1"/>
  <c r="C287" i="13"/>
  <c r="C293" i="13"/>
  <c r="C292" i="13" s="1"/>
  <c r="C288" i="13"/>
  <c r="D287" i="13"/>
  <c r="AF125" i="13"/>
  <c r="AF124" i="13" s="1"/>
  <c r="AE135" i="13"/>
  <c r="AD136" i="13"/>
  <c r="AD137" i="13" s="1"/>
  <c r="AJ117" i="13" l="1"/>
  <c r="O209" i="13"/>
  <c r="O208" i="13" s="1"/>
  <c r="AG125" i="13"/>
  <c r="AG124" i="13" s="1"/>
  <c r="AI124" i="13" s="1"/>
  <c r="AI126" i="13"/>
  <c r="D276" i="13"/>
  <c r="D277" i="13" s="1"/>
  <c r="P206" i="13"/>
  <c r="P207" i="13" s="1"/>
  <c r="Q205" i="13"/>
  <c r="C289" i="13"/>
  <c r="D289" i="13" s="1"/>
  <c r="D290" i="13" s="1"/>
  <c r="D291" i="13" s="1"/>
  <c r="K237" i="13"/>
  <c r="K236" i="13" s="1"/>
  <c r="I248" i="13"/>
  <c r="I249" i="13" s="1"/>
  <c r="J247" i="13"/>
  <c r="X167" i="13"/>
  <c r="X166" i="13" s="1"/>
  <c r="F265" i="13"/>
  <c r="F264" i="13" s="1"/>
  <c r="S195" i="13"/>
  <c r="S194" i="13" s="1"/>
  <c r="AB150" i="13"/>
  <c r="AB151" i="13" s="1"/>
  <c r="AC149" i="13"/>
  <c r="Y164" i="13"/>
  <c r="Y165" i="13" s="1"/>
  <c r="Z163" i="13"/>
  <c r="H261" i="13"/>
  <c r="G262" i="13"/>
  <c r="G263" i="13" s="1"/>
  <c r="AA153" i="13"/>
  <c r="AA152" i="13" s="1"/>
  <c r="P219" i="13"/>
  <c r="O220" i="13"/>
  <c r="O221" i="13" s="1"/>
  <c r="U181" i="13"/>
  <c r="U180" i="13" s="1"/>
  <c r="H251" i="13"/>
  <c r="H250" i="13" s="1"/>
  <c r="AD139" i="13"/>
  <c r="AD138" i="13" s="1"/>
  <c r="D279" i="13"/>
  <c r="D278" i="13" s="1"/>
  <c r="N223" i="13"/>
  <c r="N222" i="13" s="1"/>
  <c r="F275" i="13"/>
  <c r="E276" i="13"/>
  <c r="E277" i="13" s="1"/>
  <c r="V178" i="13"/>
  <c r="V179" i="13" s="1"/>
  <c r="W177" i="13"/>
  <c r="T192" i="13"/>
  <c r="T193" i="13" s="1"/>
  <c r="U191" i="13"/>
  <c r="AF135" i="13"/>
  <c r="AE136" i="13"/>
  <c r="AE137" i="13" s="1"/>
  <c r="M233" i="13"/>
  <c r="L234" i="13"/>
  <c r="L235" i="13" s="1"/>
  <c r="AI122" i="13" l="1"/>
  <c r="P209" i="13"/>
  <c r="P208" i="13" s="1"/>
  <c r="AI131" i="13"/>
  <c r="AJ131" i="13" s="1"/>
  <c r="AL131" i="13"/>
  <c r="AI130" i="13"/>
  <c r="AI128" i="13"/>
  <c r="AJ127" i="13" s="1"/>
  <c r="E289" i="13"/>
  <c r="E290" i="13" s="1"/>
  <c r="E291" i="13" s="1"/>
  <c r="Q206" i="13"/>
  <c r="Q207" i="13" s="1"/>
  <c r="R205" i="13"/>
  <c r="T195" i="13"/>
  <c r="T194" i="13" s="1"/>
  <c r="G275" i="13"/>
  <c r="F276" i="13"/>
  <c r="F277" i="13" s="1"/>
  <c r="O223" i="13"/>
  <c r="O222" i="13" s="1"/>
  <c r="Y167" i="13"/>
  <c r="Y166" i="13" s="1"/>
  <c r="I251" i="13"/>
  <c r="I250" i="13" s="1"/>
  <c r="W178" i="13"/>
  <c r="W179" i="13" s="1"/>
  <c r="X177" i="13"/>
  <c r="P220" i="13"/>
  <c r="P221" i="13" s="1"/>
  <c r="Q219" i="13"/>
  <c r="AB153" i="13"/>
  <c r="AB152" i="13" s="1"/>
  <c r="D293" i="13"/>
  <c r="D292" i="13" s="1"/>
  <c r="V181" i="13"/>
  <c r="V180" i="13" s="1"/>
  <c r="N233" i="13"/>
  <c r="M234" i="13"/>
  <c r="M235" i="13" s="1"/>
  <c r="G265" i="13"/>
  <c r="G264" i="13" s="1"/>
  <c r="L237" i="13"/>
  <c r="L236" i="13" s="1"/>
  <c r="AE139" i="13"/>
  <c r="AE138" i="13" s="1"/>
  <c r="AG135" i="13"/>
  <c r="AF136" i="13"/>
  <c r="AF137" i="13" s="1"/>
  <c r="I261" i="13"/>
  <c r="H262" i="13"/>
  <c r="H263" i="13" s="1"/>
  <c r="AC150" i="13"/>
  <c r="AC151" i="13" s="1"/>
  <c r="AD149" i="13"/>
  <c r="U192" i="13"/>
  <c r="U193" i="13" s="1"/>
  <c r="V191" i="13"/>
  <c r="E279" i="13"/>
  <c r="E278" i="13" s="1"/>
  <c r="Z164" i="13"/>
  <c r="Z165" i="13" s="1"/>
  <c r="AA163" i="13"/>
  <c r="J248" i="13"/>
  <c r="J249" i="13" s="1"/>
  <c r="K247" i="13"/>
  <c r="AI123" i="13" l="1"/>
  <c r="Q209" i="13"/>
  <c r="Q208" i="13" s="1"/>
  <c r="F289" i="13"/>
  <c r="G289" i="13" s="1"/>
  <c r="AG136" i="13"/>
  <c r="AG137" i="13" s="1"/>
  <c r="S205" i="13"/>
  <c r="R206" i="13"/>
  <c r="R207" i="13" s="1"/>
  <c r="W181" i="13"/>
  <c r="W180" i="13" s="1"/>
  <c r="AC153" i="13"/>
  <c r="AC152" i="13" s="1"/>
  <c r="N234" i="13"/>
  <c r="N235" i="13" s="1"/>
  <c r="O233" i="13"/>
  <c r="F279" i="13"/>
  <c r="F278" i="13" s="1"/>
  <c r="J261" i="13"/>
  <c r="I262" i="13"/>
  <c r="I263" i="13" s="1"/>
  <c r="E293" i="13"/>
  <c r="E292" i="13" s="1"/>
  <c r="H275" i="13"/>
  <c r="G276" i="13"/>
  <c r="G277" i="13" s="1"/>
  <c r="AA164" i="13"/>
  <c r="AA165" i="13" s="1"/>
  <c r="AB163" i="13"/>
  <c r="AE149" i="13"/>
  <c r="AD150" i="13"/>
  <c r="AD151" i="13" s="1"/>
  <c r="M237" i="13"/>
  <c r="M236" i="13" s="1"/>
  <c r="H265" i="13"/>
  <c r="H264" i="13" s="1"/>
  <c r="AF139" i="13"/>
  <c r="AF138" i="13" s="1"/>
  <c r="Q220" i="13"/>
  <c r="Q221" i="13" s="1"/>
  <c r="R219" i="13"/>
  <c r="Z167" i="13"/>
  <c r="Z166" i="13" s="1"/>
  <c r="L247" i="13"/>
  <c r="K248" i="13"/>
  <c r="K249" i="13" s="1"/>
  <c r="V192" i="13"/>
  <c r="V193" i="13" s="1"/>
  <c r="W191" i="13"/>
  <c r="AG139" i="13"/>
  <c r="P223" i="13"/>
  <c r="P222" i="13" s="1"/>
  <c r="J251" i="13"/>
  <c r="J250" i="13" s="1"/>
  <c r="U195" i="13"/>
  <c r="U194" i="13" s="1"/>
  <c r="X178" i="13"/>
  <c r="X179" i="13" s="1"/>
  <c r="Y177" i="13"/>
  <c r="AI136" i="13" l="1"/>
  <c r="AG138" i="13"/>
  <c r="AI138" i="13" s="1"/>
  <c r="AI140" i="13"/>
  <c r="F290" i="13"/>
  <c r="F291" i="13" s="1"/>
  <c r="R209" i="13"/>
  <c r="R208" i="13" s="1"/>
  <c r="AI142" i="13"/>
  <c r="AJ141" i="13" s="1"/>
  <c r="AI144" i="13"/>
  <c r="AI145" i="13"/>
  <c r="AJ145" i="13" s="1"/>
  <c r="AL145" i="13"/>
  <c r="S206" i="13"/>
  <c r="S207" i="13" s="1"/>
  <c r="T205" i="13"/>
  <c r="V195" i="13"/>
  <c r="V194" i="13" s="1"/>
  <c r="G279" i="13"/>
  <c r="G278" i="13" s="1"/>
  <c r="J262" i="13"/>
  <c r="J263" i="13" s="1"/>
  <c r="K261" i="13"/>
  <c r="N237" i="13"/>
  <c r="N236" i="13" s="1"/>
  <c r="F293" i="13"/>
  <c r="F292" i="13" s="1"/>
  <c r="H276" i="13"/>
  <c r="H277" i="13" s="1"/>
  <c r="I275" i="13"/>
  <c r="K251" i="13"/>
  <c r="K250" i="13" s="1"/>
  <c r="Z177" i="13"/>
  <c r="Y178" i="13"/>
  <c r="Y179" i="13" s="1"/>
  <c r="M247" i="13"/>
  <c r="L248" i="13"/>
  <c r="L249" i="13" s="1"/>
  <c r="H289" i="13"/>
  <c r="G290" i="13"/>
  <c r="G291" i="13" s="1"/>
  <c r="AD153" i="13"/>
  <c r="AD152" i="13" s="1"/>
  <c r="X181" i="13"/>
  <c r="X180" i="13" s="1"/>
  <c r="AF149" i="13"/>
  <c r="AE150" i="13"/>
  <c r="AE151" i="13" s="1"/>
  <c r="R220" i="13"/>
  <c r="R221" i="13" s="1"/>
  <c r="S219" i="13"/>
  <c r="AC163" i="13"/>
  <c r="AB164" i="13"/>
  <c r="AB165" i="13" s="1"/>
  <c r="X191" i="13"/>
  <c r="W192" i="13"/>
  <c r="W193" i="13" s="1"/>
  <c r="Q223" i="13"/>
  <c r="Q222" i="13" s="1"/>
  <c r="AA167" i="13"/>
  <c r="AA166" i="13" s="1"/>
  <c r="I265" i="13"/>
  <c r="I264" i="13" s="1"/>
  <c r="O234" i="13"/>
  <c r="O235" i="13" s="1"/>
  <c r="P233" i="13"/>
  <c r="AI137" i="13" l="1"/>
  <c r="S209" i="13"/>
  <c r="S208" i="13" s="1"/>
  <c r="T206" i="13"/>
  <c r="T207" i="13" s="1"/>
  <c r="U205" i="13"/>
  <c r="AD163" i="13"/>
  <c r="AC164" i="13"/>
  <c r="AC165" i="13" s="1"/>
  <c r="N247" i="13"/>
  <c r="M248" i="13"/>
  <c r="M249" i="13" s="1"/>
  <c r="J265" i="13"/>
  <c r="J264" i="13" s="1"/>
  <c r="Y181" i="13"/>
  <c r="Y180" i="13" s="1"/>
  <c r="Q233" i="13"/>
  <c r="P234" i="13"/>
  <c r="P235" i="13" s="1"/>
  <c r="R223" i="13"/>
  <c r="R222" i="13" s="1"/>
  <c r="AA177" i="13"/>
  <c r="Z178" i="13"/>
  <c r="Z179" i="13" s="1"/>
  <c r="W195" i="13"/>
  <c r="W194" i="13" s="1"/>
  <c r="AE153" i="13"/>
  <c r="AE152" i="13" s="1"/>
  <c r="G293" i="13"/>
  <c r="G292" i="13" s="1"/>
  <c r="T219" i="13"/>
  <c r="S220" i="13"/>
  <c r="S221" i="13" s="1"/>
  <c r="O237" i="13"/>
  <c r="O236" i="13" s="1"/>
  <c r="X192" i="13"/>
  <c r="X193" i="13" s="1"/>
  <c r="Y191" i="13"/>
  <c r="AG149" i="13"/>
  <c r="AF150" i="13"/>
  <c r="AF151" i="13" s="1"/>
  <c r="H290" i="13"/>
  <c r="H291" i="13" s="1"/>
  <c r="I289" i="13"/>
  <c r="J275" i="13"/>
  <c r="I276" i="13"/>
  <c r="I277" i="13" s="1"/>
  <c r="AB167" i="13"/>
  <c r="AB166" i="13" s="1"/>
  <c r="L251" i="13"/>
  <c r="L250" i="13" s="1"/>
  <c r="H279" i="13"/>
  <c r="H278" i="13" s="1"/>
  <c r="L261" i="13"/>
  <c r="K262" i="13"/>
  <c r="K263" i="13" s="1"/>
  <c r="T209" i="13" l="1"/>
  <c r="T208" i="13" s="1"/>
  <c r="AG150" i="13"/>
  <c r="AG151" i="13" s="1"/>
  <c r="V205" i="13"/>
  <c r="U206" i="13"/>
  <c r="U207" i="13" s="1"/>
  <c r="AF153" i="13"/>
  <c r="AF152" i="13" s="1"/>
  <c r="U219" i="13"/>
  <c r="T220" i="13"/>
  <c r="T221" i="13" s="1"/>
  <c r="Z181" i="13"/>
  <c r="Z180" i="13" s="1"/>
  <c r="R233" i="13"/>
  <c r="Q234" i="13"/>
  <c r="Q235" i="13" s="1"/>
  <c r="H293" i="13"/>
  <c r="H292" i="13" s="1"/>
  <c r="AB177" i="13"/>
  <c r="AA178" i="13"/>
  <c r="AA179" i="13" s="1"/>
  <c r="AG153" i="13"/>
  <c r="M261" i="13"/>
  <c r="L262" i="13"/>
  <c r="L263" i="13" s="1"/>
  <c r="Z191" i="13"/>
  <c r="Y192" i="13"/>
  <c r="Y193" i="13" s="1"/>
  <c r="S223" i="13"/>
  <c r="S222" i="13" s="1"/>
  <c r="X195" i="13"/>
  <c r="X194" i="13" s="1"/>
  <c r="M251" i="13"/>
  <c r="M250" i="13" s="1"/>
  <c r="K265" i="13"/>
  <c r="K264" i="13" s="1"/>
  <c r="O247" i="13"/>
  <c r="N248" i="13"/>
  <c r="N249" i="13" s="1"/>
  <c r="I279" i="13"/>
  <c r="I278" i="13" s="1"/>
  <c r="J276" i="13"/>
  <c r="J277" i="13" s="1"/>
  <c r="K275" i="13"/>
  <c r="I290" i="13"/>
  <c r="I291" i="13" s="1"/>
  <c r="J289" i="13"/>
  <c r="AC167" i="13"/>
  <c r="AC166" i="13" s="1"/>
  <c r="P237" i="13"/>
  <c r="P236" i="13" s="1"/>
  <c r="AD164" i="13"/>
  <c r="AD165" i="13" s="1"/>
  <c r="AE163" i="13"/>
  <c r="AI150" i="13" l="1"/>
  <c r="AG152" i="13"/>
  <c r="AI152" i="13" s="1"/>
  <c r="AI154" i="13"/>
  <c r="U209" i="13"/>
  <c r="U208" i="13" s="1"/>
  <c r="AL159" i="13"/>
  <c r="AI156" i="13"/>
  <c r="AI159" i="13"/>
  <c r="AJ159" i="13" s="1"/>
  <c r="AI158" i="13"/>
  <c r="V206" i="13"/>
  <c r="V207" i="13" s="1"/>
  <c r="W205" i="13"/>
  <c r="N251" i="13"/>
  <c r="N250" i="13" s="1"/>
  <c r="L265" i="13"/>
  <c r="L264" i="13" s="1"/>
  <c r="AA181" i="13"/>
  <c r="AA180" i="13" s="1"/>
  <c r="M262" i="13"/>
  <c r="M263" i="13" s="1"/>
  <c r="N261" i="13"/>
  <c r="AC177" i="13"/>
  <c r="AB178" i="13"/>
  <c r="AB179" i="13" s="1"/>
  <c r="J279" i="13"/>
  <c r="J278" i="13" s="1"/>
  <c r="AJ155" i="13"/>
  <c r="T223" i="13"/>
  <c r="T222" i="13" s="1"/>
  <c r="U220" i="13"/>
  <c r="U221" i="13" s="1"/>
  <c r="V219" i="13"/>
  <c r="J290" i="13"/>
  <c r="J291" i="13" s="1"/>
  <c r="K289" i="13"/>
  <c r="Y195" i="13"/>
  <c r="Y194" i="13" s="1"/>
  <c r="Q237" i="13"/>
  <c r="Q236" i="13" s="1"/>
  <c r="K276" i="13"/>
  <c r="K277" i="13" s="1"/>
  <c r="L275" i="13"/>
  <c r="O248" i="13"/>
  <c r="O249" i="13" s="1"/>
  <c r="P247" i="13"/>
  <c r="AF163" i="13"/>
  <c r="AE164" i="13"/>
  <c r="AE165" i="13" s="1"/>
  <c r="AD167" i="13"/>
  <c r="AD166" i="13" s="1"/>
  <c r="I293" i="13"/>
  <c r="I292" i="13" s="1"/>
  <c r="Z192" i="13"/>
  <c r="Z193" i="13" s="1"/>
  <c r="AA191" i="13"/>
  <c r="R234" i="13"/>
  <c r="R235" i="13" s="1"/>
  <c r="S233" i="13"/>
  <c r="AI151" i="13" l="1"/>
  <c r="V209" i="13"/>
  <c r="V208" i="13" s="1"/>
  <c r="X205" i="13"/>
  <c r="W206" i="13"/>
  <c r="W207" i="13" s="1"/>
  <c r="AE167" i="13"/>
  <c r="AE166" i="13" s="1"/>
  <c r="AF164" i="13"/>
  <c r="AF165" i="13" s="1"/>
  <c r="AG163" i="13"/>
  <c r="AG164" i="13" s="1"/>
  <c r="AG165" i="13" s="1"/>
  <c r="AB181" i="13"/>
  <c r="AB180" i="13" s="1"/>
  <c r="AD177" i="13"/>
  <c r="AC178" i="13"/>
  <c r="AC179" i="13" s="1"/>
  <c r="Z195" i="13"/>
  <c r="Z194" i="13" s="1"/>
  <c r="O251" i="13"/>
  <c r="O250" i="13" s="1"/>
  <c r="W219" i="13"/>
  <c r="V220" i="13"/>
  <c r="V221" i="13" s="1"/>
  <c r="N262" i="13"/>
  <c r="N263" i="13" s="1"/>
  <c r="O261" i="13"/>
  <c r="M275" i="13"/>
  <c r="L276" i="13"/>
  <c r="L277" i="13" s="1"/>
  <c r="K279" i="13"/>
  <c r="K278" i="13" s="1"/>
  <c r="U223" i="13"/>
  <c r="U222" i="13" s="1"/>
  <c r="M265" i="13"/>
  <c r="M264" i="13" s="1"/>
  <c r="AA192" i="13"/>
  <c r="AA193" i="13" s="1"/>
  <c r="AB191" i="13"/>
  <c r="S234" i="13"/>
  <c r="S235" i="13" s="1"/>
  <c r="T233" i="13"/>
  <c r="L289" i="13"/>
  <c r="K290" i="13"/>
  <c r="K291" i="13" s="1"/>
  <c r="P248" i="13"/>
  <c r="P249" i="13" s="1"/>
  <c r="Q247" i="13"/>
  <c r="R237" i="13"/>
  <c r="R236" i="13" s="1"/>
  <c r="J293" i="13"/>
  <c r="J292" i="13" s="1"/>
  <c r="AI168" i="13" l="1"/>
  <c r="W209" i="13"/>
  <c r="W208" i="13" s="1"/>
  <c r="AI170" i="13"/>
  <c r="AI172" i="13"/>
  <c r="Y205" i="13"/>
  <c r="X206" i="13"/>
  <c r="X207" i="13" s="1"/>
  <c r="V223" i="13"/>
  <c r="V222" i="13" s="1"/>
  <c r="AG167" i="13"/>
  <c r="AG166" i="13" s="1"/>
  <c r="X219" i="13"/>
  <c r="W220" i="13"/>
  <c r="W221" i="13" s="1"/>
  <c r="AF167" i="13"/>
  <c r="AF166" i="13" s="1"/>
  <c r="AI166" i="13" s="1"/>
  <c r="AA195" i="13"/>
  <c r="AA194" i="13" s="1"/>
  <c r="AC181" i="13"/>
  <c r="AC180" i="13" s="1"/>
  <c r="N265" i="13"/>
  <c r="N264" i="13" s="1"/>
  <c r="M289" i="13"/>
  <c r="L290" i="13"/>
  <c r="L291" i="13" s="1"/>
  <c r="L279" i="13"/>
  <c r="L278" i="13" s="1"/>
  <c r="AE177" i="13"/>
  <c r="AD178" i="13"/>
  <c r="AD179" i="13" s="1"/>
  <c r="R247" i="13"/>
  <c r="Q248" i="13"/>
  <c r="Q249" i="13" s="1"/>
  <c r="S237" i="13"/>
  <c r="S236" i="13" s="1"/>
  <c r="N275" i="13"/>
  <c r="M276" i="13"/>
  <c r="M277" i="13" s="1"/>
  <c r="K293" i="13"/>
  <c r="K292" i="13" s="1"/>
  <c r="U233" i="13"/>
  <c r="T234" i="13"/>
  <c r="T235" i="13" s="1"/>
  <c r="P251" i="13"/>
  <c r="P250" i="13" s="1"/>
  <c r="AB192" i="13"/>
  <c r="AB193" i="13" s="1"/>
  <c r="AC191" i="13"/>
  <c r="P261" i="13"/>
  <c r="O262" i="13"/>
  <c r="O263" i="13" s="1"/>
  <c r="AI164" i="13" l="1"/>
  <c r="X209" i="13"/>
  <c r="X208" i="13" s="1"/>
  <c r="AL173" i="13"/>
  <c r="Y206" i="13"/>
  <c r="Y207" i="13" s="1"/>
  <c r="Z205" i="13"/>
  <c r="Q251" i="13"/>
  <c r="Q250" i="13" s="1"/>
  <c r="R248" i="13"/>
  <c r="R249" i="13" s="1"/>
  <c r="S247" i="13"/>
  <c r="O265" i="13"/>
  <c r="O264" i="13" s="1"/>
  <c r="AE178" i="13"/>
  <c r="AE179" i="13" s="1"/>
  <c r="AF177" i="13"/>
  <c r="W223" i="13"/>
  <c r="W222" i="13" s="1"/>
  <c r="T237" i="13"/>
  <c r="T236" i="13" s="1"/>
  <c r="L293" i="13"/>
  <c r="L292" i="13" s="1"/>
  <c r="X220" i="13"/>
  <c r="X221" i="13" s="1"/>
  <c r="Y219" i="13"/>
  <c r="V233" i="13"/>
  <c r="U234" i="13"/>
  <c r="U235" i="13" s="1"/>
  <c r="N289" i="13"/>
  <c r="M290" i="13"/>
  <c r="M291" i="13" s="1"/>
  <c r="M279" i="13"/>
  <c r="M278" i="13" s="1"/>
  <c r="O275" i="13"/>
  <c r="N276" i="13"/>
  <c r="N277" i="13" s="1"/>
  <c r="AD191" i="13"/>
  <c r="AC192" i="13"/>
  <c r="AC193" i="13" s="1"/>
  <c r="AD181" i="13"/>
  <c r="AD180" i="13" s="1"/>
  <c r="P262" i="13"/>
  <c r="P263" i="13" s="1"/>
  <c r="Q261" i="13"/>
  <c r="AB195" i="13"/>
  <c r="AB194" i="13" s="1"/>
  <c r="AJ169" i="13"/>
  <c r="AI173" i="13" l="1"/>
  <c r="AJ173" i="13" s="1"/>
  <c r="AI165" i="13"/>
  <c r="AA205" i="13"/>
  <c r="Z206" i="13"/>
  <c r="Z207" i="13" s="1"/>
  <c r="Y209" i="13"/>
  <c r="Y208" i="13" s="1"/>
  <c r="Y220" i="13"/>
  <c r="Y221" i="13" s="1"/>
  <c r="Z219" i="13"/>
  <c r="X223" i="13"/>
  <c r="X222" i="13" s="1"/>
  <c r="P265" i="13"/>
  <c r="P264" i="13" s="1"/>
  <c r="O289" i="13"/>
  <c r="N290" i="13"/>
  <c r="N291" i="13" s="1"/>
  <c r="N279" i="13"/>
  <c r="N278" i="13" s="1"/>
  <c r="P275" i="13"/>
  <c r="O276" i="13"/>
  <c r="O277" i="13" s="1"/>
  <c r="AF178" i="13"/>
  <c r="AF179" i="13" s="1"/>
  <c r="AG177" i="13"/>
  <c r="T247" i="13"/>
  <c r="S248" i="13"/>
  <c r="S249" i="13" s="1"/>
  <c r="AE181" i="13"/>
  <c r="AE180" i="13" s="1"/>
  <c r="R251" i="13"/>
  <c r="R250" i="13" s="1"/>
  <c r="AC195" i="13"/>
  <c r="AC194" i="13" s="1"/>
  <c r="AD192" i="13"/>
  <c r="AD193" i="13" s="1"/>
  <c r="AE191" i="13"/>
  <c r="U237" i="13"/>
  <c r="U236" i="13" s="1"/>
  <c r="R261" i="13"/>
  <c r="Q262" i="13"/>
  <c r="Q263" i="13" s="1"/>
  <c r="M293" i="13"/>
  <c r="M292" i="13" s="1"/>
  <c r="V234" i="13"/>
  <c r="V235" i="13" s="1"/>
  <c r="W233" i="13"/>
  <c r="Z209" i="13" l="1"/>
  <c r="Z208" i="13" s="1"/>
  <c r="AA206" i="13"/>
  <c r="AA207" i="13" s="1"/>
  <c r="AB205" i="13"/>
  <c r="AG178" i="13"/>
  <c r="AG179" i="13" s="1"/>
  <c r="S251" i="13"/>
  <c r="S250" i="13" s="1"/>
  <c r="AF191" i="13"/>
  <c r="AE192" i="13"/>
  <c r="AE193" i="13" s="1"/>
  <c r="AF181" i="13"/>
  <c r="AF180" i="13" s="1"/>
  <c r="Q265" i="13"/>
  <c r="Q264" i="13" s="1"/>
  <c r="S261" i="13"/>
  <c r="R262" i="13"/>
  <c r="R263" i="13" s="1"/>
  <c r="V237" i="13"/>
  <c r="V236" i="13" s="1"/>
  <c r="O279" i="13"/>
  <c r="O278" i="13" s="1"/>
  <c r="N293" i="13"/>
  <c r="N292" i="13" s="1"/>
  <c r="AD195" i="13"/>
  <c r="AD194" i="13" s="1"/>
  <c r="W234" i="13"/>
  <c r="W235" i="13" s="1"/>
  <c r="X233" i="13"/>
  <c r="P276" i="13"/>
  <c r="P277" i="13" s="1"/>
  <c r="Q275" i="13"/>
  <c r="P289" i="13"/>
  <c r="O290" i="13"/>
  <c r="O291" i="13" s="1"/>
  <c r="Z220" i="13"/>
  <c r="Z221" i="13" s="1"/>
  <c r="AA219" i="13"/>
  <c r="T248" i="13"/>
  <c r="T249" i="13" s="1"/>
  <c r="U247" i="13"/>
  <c r="Y223" i="13"/>
  <c r="Y222" i="13" s="1"/>
  <c r="AA209" i="13" l="1"/>
  <c r="AA208" i="13" s="1"/>
  <c r="AG181" i="13"/>
  <c r="AI182" i="13"/>
  <c r="AB206" i="13"/>
  <c r="AB207" i="13" s="1"/>
  <c r="AC205" i="13"/>
  <c r="V247" i="13"/>
  <c r="U248" i="13"/>
  <c r="U249" i="13" s="1"/>
  <c r="R265" i="13"/>
  <c r="R264" i="13" s="1"/>
  <c r="AE195" i="13"/>
  <c r="AE194" i="13" s="1"/>
  <c r="T261" i="13"/>
  <c r="S262" i="13"/>
  <c r="S263" i="13" s="1"/>
  <c r="AG191" i="13"/>
  <c r="AF192" i="13"/>
  <c r="AF193" i="13" s="1"/>
  <c r="X234" i="13"/>
  <c r="X235" i="13" s="1"/>
  <c r="Y233" i="13"/>
  <c r="W237" i="13"/>
  <c r="W236" i="13" s="1"/>
  <c r="AB219" i="13"/>
  <c r="AA220" i="13"/>
  <c r="AA221" i="13" s="1"/>
  <c r="Z223" i="13"/>
  <c r="Z222" i="13" s="1"/>
  <c r="O293" i="13"/>
  <c r="O292" i="13" s="1"/>
  <c r="P279" i="13"/>
  <c r="P278" i="13" s="1"/>
  <c r="T251" i="13"/>
  <c r="T250" i="13" s="1"/>
  <c r="P290" i="13"/>
  <c r="P291" i="13" s="1"/>
  <c r="Q289" i="13"/>
  <c r="R275" i="13"/>
  <c r="Q276" i="13"/>
  <c r="Q277" i="13" s="1"/>
  <c r="AI178" i="13" l="1"/>
  <c r="AG180" i="13"/>
  <c r="AI180" i="13" s="1"/>
  <c r="AB209" i="13"/>
  <c r="AB208" i="13" s="1"/>
  <c r="AI187" i="13"/>
  <c r="AJ187" i="13" s="1"/>
  <c r="AL187" i="13"/>
  <c r="AI184" i="13"/>
  <c r="AJ183" i="13" s="1"/>
  <c r="AI186" i="13"/>
  <c r="AD205" i="13"/>
  <c r="AC206" i="13"/>
  <c r="AC207" i="13" s="1"/>
  <c r="AG192" i="13"/>
  <c r="AG193" i="13" s="1"/>
  <c r="U251" i="13"/>
  <c r="U250" i="13" s="1"/>
  <c r="P293" i="13"/>
  <c r="P292" i="13" s="1"/>
  <c r="AA223" i="13"/>
  <c r="AA222" i="13" s="1"/>
  <c r="X237" i="13"/>
  <c r="X236" i="13" s="1"/>
  <c r="W247" i="13"/>
  <c r="V248" i="13"/>
  <c r="V249" i="13" s="1"/>
  <c r="AB220" i="13"/>
  <c r="AB221" i="13" s="1"/>
  <c r="AC219" i="13"/>
  <c r="AF195" i="13"/>
  <c r="AF194" i="13" s="1"/>
  <c r="Z233" i="13"/>
  <c r="Y234" i="13"/>
  <c r="Y235" i="13" s="1"/>
  <c r="Q279" i="13"/>
  <c r="Q278" i="13" s="1"/>
  <c r="S275" i="13"/>
  <c r="R276" i="13"/>
  <c r="R277" i="13" s="1"/>
  <c r="S265" i="13"/>
  <c r="S264" i="13" s="1"/>
  <c r="Q290" i="13"/>
  <c r="Q291" i="13" s="1"/>
  <c r="R289" i="13"/>
  <c r="U261" i="13"/>
  <c r="T262" i="13"/>
  <c r="T263" i="13" s="1"/>
  <c r="AI179" i="13" l="1"/>
  <c r="AI196" i="13"/>
  <c r="AC209" i="13"/>
  <c r="AC208" i="13" s="1"/>
  <c r="AI198" i="13"/>
  <c r="AI200" i="13"/>
  <c r="AE205" i="13"/>
  <c r="AD206" i="13"/>
  <c r="AD207" i="13" s="1"/>
  <c r="AG195" i="13"/>
  <c r="AG194" i="13" s="1"/>
  <c r="AI194" i="13" s="1"/>
  <c r="V251" i="13"/>
  <c r="V250" i="13" s="1"/>
  <c r="T265" i="13"/>
  <c r="T264" i="13" s="1"/>
  <c r="W248" i="13"/>
  <c r="W249" i="13" s="1"/>
  <c r="X247" i="13"/>
  <c r="R279" i="13"/>
  <c r="R278" i="13" s="1"/>
  <c r="U262" i="13"/>
  <c r="U263" i="13" s="1"/>
  <c r="V261" i="13"/>
  <c r="Y237" i="13"/>
  <c r="Y236" i="13" s="1"/>
  <c r="Q293" i="13"/>
  <c r="Q292" i="13" s="1"/>
  <c r="S276" i="13"/>
  <c r="S277" i="13" s="1"/>
  <c r="T275" i="13"/>
  <c r="Z234" i="13"/>
  <c r="Z235" i="13" s="1"/>
  <c r="AA233" i="13"/>
  <c r="AC220" i="13"/>
  <c r="AC221" i="13" s="1"/>
  <c r="AD219" i="13"/>
  <c r="R290" i="13"/>
  <c r="R291" i="13" s="1"/>
  <c r="S289" i="13"/>
  <c r="AB223" i="13"/>
  <c r="AB222" i="13" s="1"/>
  <c r="AD209" i="13" l="1"/>
  <c r="AD208" i="13" s="1"/>
  <c r="AI192" i="13"/>
  <c r="AF205" i="13"/>
  <c r="AE206" i="13"/>
  <c r="AE207" i="13" s="1"/>
  <c r="Y247" i="13"/>
  <c r="X248" i="13"/>
  <c r="X249" i="13" s="1"/>
  <c r="W251" i="13"/>
  <c r="W250" i="13" s="1"/>
  <c r="AA234" i="13"/>
  <c r="AA235" i="13" s="1"/>
  <c r="AB233" i="13"/>
  <c r="Z237" i="13"/>
  <c r="Z236" i="13" s="1"/>
  <c r="S279" i="13"/>
  <c r="S278" i="13" s="1"/>
  <c r="V262" i="13"/>
  <c r="V263" i="13" s="1"/>
  <c r="W261" i="13"/>
  <c r="AE219" i="13"/>
  <c r="AD220" i="13"/>
  <c r="AD221" i="13" s="1"/>
  <c r="AC223" i="13"/>
  <c r="AC222" i="13" s="1"/>
  <c r="U275" i="13"/>
  <c r="T276" i="13"/>
  <c r="T277" i="13" s="1"/>
  <c r="T289" i="13"/>
  <c r="S290" i="13"/>
  <c r="S291" i="13" s="1"/>
  <c r="U265" i="13"/>
  <c r="U264" i="13" s="1"/>
  <c r="R293" i="13"/>
  <c r="R292" i="13" s="1"/>
  <c r="AI193" i="13" l="1"/>
  <c r="AJ197" i="13"/>
  <c r="AL201" i="13"/>
  <c r="AE209" i="13"/>
  <c r="AE208" i="13" s="1"/>
  <c r="AI201" i="13"/>
  <c r="AG205" i="13"/>
  <c r="AF206" i="13"/>
  <c r="AF207" i="13" s="1"/>
  <c r="AD223" i="13"/>
  <c r="AD222" i="13" s="1"/>
  <c r="AF219" i="13"/>
  <c r="AE220" i="13"/>
  <c r="AE221" i="13" s="1"/>
  <c r="S293" i="13"/>
  <c r="S292" i="13" s="1"/>
  <c r="U289" i="13"/>
  <c r="T290" i="13"/>
  <c r="T291" i="13" s="1"/>
  <c r="X261" i="13"/>
  <c r="W262" i="13"/>
  <c r="W263" i="13" s="1"/>
  <c r="AB234" i="13"/>
  <c r="AB235" i="13" s="1"/>
  <c r="AC233" i="13"/>
  <c r="X251" i="13"/>
  <c r="X250" i="13" s="1"/>
  <c r="V275" i="13"/>
  <c r="U276" i="13"/>
  <c r="U277" i="13" s="1"/>
  <c r="T279" i="13"/>
  <c r="T278" i="13" s="1"/>
  <c r="V265" i="13"/>
  <c r="V264" i="13" s="1"/>
  <c r="AA237" i="13"/>
  <c r="AA236" i="13" s="1"/>
  <c r="Z247" i="13"/>
  <c r="Y248" i="13"/>
  <c r="Y249" i="13" s="1"/>
  <c r="AJ201" i="13" l="1"/>
  <c r="AF209" i="13"/>
  <c r="AF208" i="13" s="1"/>
  <c r="AG206" i="13"/>
  <c r="AG207" i="13" s="1"/>
  <c r="AA247" i="13"/>
  <c r="Z248" i="13"/>
  <c r="Z249" i="13" s="1"/>
  <c r="AB237" i="13"/>
  <c r="AB236" i="13" s="1"/>
  <c r="W265" i="13"/>
  <c r="W264" i="13" s="1"/>
  <c r="U279" i="13"/>
  <c r="U278" i="13" s="1"/>
  <c r="Y261" i="13"/>
  <c r="X262" i="13"/>
  <c r="X263" i="13" s="1"/>
  <c r="AF220" i="13"/>
  <c r="AF221" i="13" s="1"/>
  <c r="AG219" i="13"/>
  <c r="AG220" i="13" s="1"/>
  <c r="AG221" i="13" s="1"/>
  <c r="AE223" i="13"/>
  <c r="AE222" i="13" s="1"/>
  <c r="W275" i="13"/>
  <c r="V276" i="13"/>
  <c r="V277" i="13" s="1"/>
  <c r="T293" i="13"/>
  <c r="T292" i="13" s="1"/>
  <c r="AD233" i="13"/>
  <c r="AC234" i="13"/>
  <c r="AC235" i="13" s="1"/>
  <c r="Y251" i="13"/>
  <c r="Y250" i="13" s="1"/>
  <c r="V289" i="13"/>
  <c r="U290" i="13"/>
  <c r="U291" i="13" s="1"/>
  <c r="AI210" i="13" l="1"/>
  <c r="AG209" i="13"/>
  <c r="AG208" i="13" s="1"/>
  <c r="AI208" i="13" s="1"/>
  <c r="AI224" i="13"/>
  <c r="AI212" i="13"/>
  <c r="AI214" i="13"/>
  <c r="V279" i="13"/>
  <c r="V278" i="13" s="1"/>
  <c r="Z261" i="13"/>
  <c r="Y262" i="13"/>
  <c r="Y263" i="13" s="1"/>
  <c r="AC237" i="13"/>
  <c r="AC236" i="13" s="1"/>
  <c r="AD234" i="13"/>
  <c r="AD235" i="13" s="1"/>
  <c r="AE233" i="13"/>
  <c r="Z251" i="13"/>
  <c r="Z250" i="13" s="1"/>
  <c r="X275" i="13"/>
  <c r="W276" i="13"/>
  <c r="W277" i="13" s="1"/>
  <c r="U293" i="13"/>
  <c r="U292" i="13" s="1"/>
  <c r="W289" i="13"/>
  <c r="V290" i="13"/>
  <c r="V291" i="13" s="1"/>
  <c r="AF223" i="13"/>
  <c r="AF222" i="13" s="1"/>
  <c r="AB247" i="13"/>
  <c r="AA248" i="13"/>
  <c r="AA249" i="13" s="1"/>
  <c r="AG223" i="13"/>
  <c r="AG222" i="13" s="1"/>
  <c r="X265" i="13"/>
  <c r="X264" i="13" s="1"/>
  <c r="AI222" i="13" l="1"/>
  <c r="AI220" i="13"/>
  <c r="AI221" i="13" s="1"/>
  <c r="AI206" i="13"/>
  <c r="AI215" i="13"/>
  <c r="AJ215" i="13" s="1"/>
  <c r="AL229" i="13"/>
  <c r="AI229" i="13"/>
  <c r="AJ229" i="13" s="1"/>
  <c r="AI228" i="13"/>
  <c r="AI226" i="13"/>
  <c r="AJ225" i="13" s="1"/>
  <c r="AJ211" i="13"/>
  <c r="Y265" i="13"/>
  <c r="Y264" i="13" s="1"/>
  <c r="AB248" i="13"/>
  <c r="AB249" i="13" s="1"/>
  <c r="AC247" i="13"/>
  <c r="AE234" i="13"/>
  <c r="AE235" i="13" s="1"/>
  <c r="AF233" i="13"/>
  <c r="Z262" i="13"/>
  <c r="Z263" i="13" s="1"/>
  <c r="AA261" i="13"/>
  <c r="V293" i="13"/>
  <c r="V292" i="13" s="1"/>
  <c r="X289" i="13"/>
  <c r="W290" i="13"/>
  <c r="W291" i="13" s="1"/>
  <c r="AD237" i="13"/>
  <c r="AD236" i="13" s="1"/>
  <c r="AA251" i="13"/>
  <c r="AA250" i="13" s="1"/>
  <c r="W279" i="13"/>
  <c r="W278" i="13" s="1"/>
  <c r="X276" i="13"/>
  <c r="X277" i="13" s="1"/>
  <c r="Y275" i="13"/>
  <c r="AL215" i="13" l="1"/>
  <c r="AI207" i="13"/>
  <c r="AD247" i="13"/>
  <c r="AC248" i="13"/>
  <c r="AC249" i="13" s="1"/>
  <c r="AB251" i="13"/>
  <c r="AB250" i="13" s="1"/>
  <c r="AB261" i="13"/>
  <c r="AA262" i="13"/>
  <c r="AA263" i="13" s="1"/>
  <c r="Z265" i="13"/>
  <c r="Z264" i="13" s="1"/>
  <c r="X290" i="13"/>
  <c r="X291" i="13" s="1"/>
  <c r="Y289" i="13"/>
  <c r="AF234" i="13"/>
  <c r="AF235" i="13" s="1"/>
  <c r="AG233" i="13"/>
  <c r="Z275" i="13"/>
  <c r="Y276" i="13"/>
  <c r="Y277" i="13" s="1"/>
  <c r="X279" i="13"/>
  <c r="X278" i="13" s="1"/>
  <c r="W293" i="13"/>
  <c r="W292" i="13" s="1"/>
  <c r="AE237" i="13"/>
  <c r="AE236" i="13" s="1"/>
  <c r="AG234" i="13" l="1"/>
  <c r="AG235" i="13" s="1"/>
  <c r="AA265" i="13"/>
  <c r="AA264" i="13" s="1"/>
  <c r="Y290" i="13"/>
  <c r="Y291" i="13" s="1"/>
  <c r="Z289" i="13"/>
  <c r="AF237" i="13"/>
  <c r="AF236" i="13" s="1"/>
  <c r="X293" i="13"/>
  <c r="X292" i="13" s="1"/>
  <c r="Y279" i="13"/>
  <c r="Y278" i="13" s="1"/>
  <c r="Z276" i="13"/>
  <c r="Z277" i="13" s="1"/>
  <c r="AA275" i="13"/>
  <c r="AC251" i="13"/>
  <c r="AC250" i="13" s="1"/>
  <c r="AB262" i="13"/>
  <c r="AB263" i="13" s="1"/>
  <c r="AC261" i="13"/>
  <c r="AE247" i="13"/>
  <c r="AD248" i="13"/>
  <c r="AD249" i="13" s="1"/>
  <c r="AI238" i="13" l="1"/>
  <c r="AI242" i="13"/>
  <c r="AI240" i="13"/>
  <c r="AG237" i="13"/>
  <c r="AG236" i="13" s="1"/>
  <c r="AI236" i="13" s="1"/>
  <c r="AC262" i="13"/>
  <c r="AC263" i="13" s="1"/>
  <c r="AD261" i="13"/>
  <c r="AB265" i="13"/>
  <c r="AB264" i="13" s="1"/>
  <c r="AD251" i="13"/>
  <c r="AD250" i="13" s="1"/>
  <c r="AE248" i="13"/>
  <c r="AE249" i="13" s="1"/>
  <c r="AF247" i="13"/>
  <c r="Z290" i="13"/>
  <c r="Z291" i="13" s="1"/>
  <c r="AA289" i="13"/>
  <c r="Y293" i="13"/>
  <c r="Y292" i="13" s="1"/>
  <c r="Z279" i="13"/>
  <c r="Z278" i="13" s="1"/>
  <c r="AA276" i="13"/>
  <c r="AA277" i="13" s="1"/>
  <c r="AB275" i="13"/>
  <c r="AI234" i="13" l="1"/>
  <c r="AJ239" i="13"/>
  <c r="AL243" i="13"/>
  <c r="Z293" i="13"/>
  <c r="Z292" i="13" s="1"/>
  <c r="AF248" i="13"/>
  <c r="AF249" i="13" s="1"/>
  <c r="AG247" i="13"/>
  <c r="AC275" i="13"/>
  <c r="AB276" i="13"/>
  <c r="AB277" i="13" s="1"/>
  <c r="AA279" i="13"/>
  <c r="AA278" i="13" s="1"/>
  <c r="AE251" i="13"/>
  <c r="AE250" i="13" s="1"/>
  <c r="AD262" i="13"/>
  <c r="AD263" i="13" s="1"/>
  <c r="AE261" i="13"/>
  <c r="AB289" i="13"/>
  <c r="AA290" i="13"/>
  <c r="AA291" i="13" s="1"/>
  <c r="AC265" i="13"/>
  <c r="AC264" i="13" s="1"/>
  <c r="AI243" i="13" l="1"/>
  <c r="AJ243" i="13" s="1"/>
  <c r="AI235" i="13"/>
  <c r="AG248" i="13"/>
  <c r="AG249" i="13" s="1"/>
  <c r="AD275" i="13"/>
  <c r="AC276" i="13"/>
  <c r="AC277" i="13" s="1"/>
  <c r="AF251" i="13"/>
  <c r="AF250" i="13" s="1"/>
  <c r="AD265" i="13"/>
  <c r="AD264" i="13" s="1"/>
  <c r="AC289" i="13"/>
  <c r="AB290" i="13"/>
  <c r="AB291" i="13" s="1"/>
  <c r="AA293" i="13"/>
  <c r="AA292" i="13" s="1"/>
  <c r="AF261" i="13"/>
  <c r="AE262" i="13"/>
  <c r="AE263" i="13" s="1"/>
  <c r="AB279" i="13"/>
  <c r="AB278" i="13" s="1"/>
  <c r="AG251" i="13" l="1"/>
  <c r="AG250" i="13" s="1"/>
  <c r="AI250" i="13" s="1"/>
  <c r="AI252" i="13"/>
  <c r="AE265" i="13"/>
  <c r="AE264" i="13" s="1"/>
  <c r="AG261" i="13"/>
  <c r="AF262" i="13"/>
  <c r="AF263" i="13" s="1"/>
  <c r="AE275" i="13"/>
  <c r="AD276" i="13"/>
  <c r="AD277" i="13" s="1"/>
  <c r="AD289" i="13"/>
  <c r="AC290" i="13"/>
  <c r="AC291" i="13" s="1"/>
  <c r="AC279" i="13"/>
  <c r="AC278" i="13" s="1"/>
  <c r="AB293" i="13"/>
  <c r="AB292" i="13" s="1"/>
  <c r="AI248" i="13" l="1"/>
  <c r="AI257" i="13"/>
  <c r="AJ257" i="13" s="1"/>
  <c r="AL257" i="13"/>
  <c r="AI256" i="13"/>
  <c r="AI254" i="13"/>
  <c r="AJ253" i="13" s="1"/>
  <c r="AG262" i="13"/>
  <c r="AG263" i="13" s="1"/>
  <c r="AE289" i="13"/>
  <c r="AD290" i="13"/>
  <c r="AD291" i="13" s="1"/>
  <c r="AF275" i="13"/>
  <c r="AE276" i="13"/>
  <c r="AE277" i="13" s="1"/>
  <c r="AD279" i="13"/>
  <c r="AD278" i="13" s="1"/>
  <c r="AF265" i="13"/>
  <c r="AF264" i="13" s="1"/>
  <c r="AC293" i="13"/>
  <c r="AC292" i="13" s="1"/>
  <c r="AI249" i="13" l="1"/>
  <c r="AI266" i="13"/>
  <c r="AI270" i="13"/>
  <c r="AI268" i="13"/>
  <c r="AG265" i="13"/>
  <c r="AG264" i="13" s="1"/>
  <c r="AI264" i="13" s="1"/>
  <c r="AE279" i="13"/>
  <c r="AE278" i="13" s="1"/>
  <c r="AF276" i="13"/>
  <c r="AF277" i="13" s="1"/>
  <c r="AG275" i="13"/>
  <c r="AD293" i="13"/>
  <c r="AD292" i="13" s="1"/>
  <c r="AF289" i="13"/>
  <c r="AE290" i="13"/>
  <c r="AE291" i="13" s="1"/>
  <c r="AI262" i="13" l="1"/>
  <c r="AL271" i="13"/>
  <c r="AJ267" i="13"/>
  <c r="AG276" i="13"/>
  <c r="AG277" i="13" s="1"/>
  <c r="AF279" i="13"/>
  <c r="AF278" i="13" s="1"/>
  <c r="AE293" i="13"/>
  <c r="AE292" i="13" s="1"/>
  <c r="AF290" i="13"/>
  <c r="AF291" i="13" s="1"/>
  <c r="AG289" i="13"/>
  <c r="AI271" i="13" l="1"/>
  <c r="AJ271" i="13" s="1"/>
  <c r="AI263" i="13"/>
  <c r="AG279" i="13"/>
  <c r="AG278" i="13" s="1"/>
  <c r="AI278" i="13" s="1"/>
  <c r="AI280" i="13"/>
  <c r="AG290" i="13"/>
  <c r="AG291" i="13" s="1"/>
  <c r="AF293" i="13"/>
  <c r="AF292" i="13" s="1"/>
  <c r="AI276" i="13" l="1"/>
  <c r="AG293" i="13"/>
  <c r="AG292" i="13" s="1"/>
  <c r="AI292" i="13" s="1"/>
  <c r="AI294" i="13"/>
  <c r="AI282" i="13"/>
  <c r="AJ281" i="13" s="1"/>
  <c r="AI285" i="13"/>
  <c r="AJ285" i="13" s="1"/>
  <c r="AL285" i="13"/>
  <c r="AI284" i="13"/>
  <c r="AI277" i="13" l="1"/>
  <c r="U3" i="13"/>
  <c r="AI290" i="13"/>
  <c r="AI299" i="13"/>
  <c r="AJ299" i="13" s="1"/>
  <c r="AI296" i="13"/>
  <c r="AI298" i="13"/>
  <c r="AL299" i="13" l="1"/>
  <c r="AI291" i="13"/>
  <c r="AH5" i="13"/>
  <c r="U4" i="13"/>
  <c r="Y4" i="13" s="1"/>
  <c r="Y3" i="13"/>
  <c r="AJ295" i="13"/>
  <c r="AI141" i="12"/>
  <c r="AI127" i="12"/>
  <c r="AI125" i="12"/>
  <c r="AI123" i="12"/>
  <c r="AI111" i="12"/>
  <c r="AI109" i="12"/>
  <c r="AI107" i="12"/>
  <c r="AI95" i="12"/>
  <c r="AI93" i="12"/>
  <c r="AI91" i="12"/>
  <c r="AI79" i="12"/>
  <c r="AI77" i="12"/>
  <c r="AI75" i="12"/>
  <c r="AI63" i="12"/>
  <c r="AI61" i="12"/>
  <c r="AI59" i="12"/>
  <c r="AI47" i="12"/>
  <c r="AI45" i="12"/>
  <c r="AI43" i="12"/>
  <c r="AI31" i="12" l="1"/>
  <c r="AI29" i="12"/>
  <c r="W3" i="12" s="1"/>
  <c r="AI27" i="12"/>
  <c r="AI15" i="12"/>
  <c r="F7" i="12"/>
  <c r="W4" i="12" l="1"/>
  <c r="C9" i="12"/>
  <c r="C10" i="12" l="1"/>
  <c r="C8" i="12"/>
  <c r="C26" i="12"/>
  <c r="D9" i="12"/>
  <c r="C27" i="12" l="1"/>
  <c r="C34" i="12" s="1"/>
  <c r="C24" i="12"/>
  <c r="D23" i="12"/>
  <c r="C23" i="12"/>
  <c r="E9" i="12"/>
  <c r="D10" i="12"/>
  <c r="C11" i="12"/>
  <c r="C19" i="12" s="1"/>
  <c r="C20" i="12" l="1"/>
  <c r="C21" i="12"/>
  <c r="C18" i="12"/>
  <c r="C36" i="12"/>
  <c r="C37" i="12"/>
  <c r="C25" i="12"/>
  <c r="C42" i="12" s="1"/>
  <c r="F9" i="12"/>
  <c r="E10" i="12"/>
  <c r="D11" i="12"/>
  <c r="D18" i="12" s="1"/>
  <c r="C35" i="12"/>
  <c r="D21" i="12" l="1"/>
  <c r="D20" i="12"/>
  <c r="D25" i="12"/>
  <c r="D26" i="12" s="1"/>
  <c r="D19" i="12"/>
  <c r="C43" i="12"/>
  <c r="C52" i="12" s="1"/>
  <c r="D39" i="12"/>
  <c r="C40" i="12"/>
  <c r="C39" i="12"/>
  <c r="E11" i="12"/>
  <c r="E21" i="12" s="1"/>
  <c r="G9" i="12"/>
  <c r="F10" i="12"/>
  <c r="C53" i="12" l="1"/>
  <c r="E20" i="12"/>
  <c r="E18" i="12"/>
  <c r="C51" i="12"/>
  <c r="E25" i="12"/>
  <c r="F25" i="12" s="1"/>
  <c r="E19" i="12"/>
  <c r="C41" i="12"/>
  <c r="C58" i="12" s="1"/>
  <c r="F11" i="12"/>
  <c r="F19" i="12" s="1"/>
  <c r="D27" i="12"/>
  <c r="D34" i="12" s="1"/>
  <c r="H9" i="12"/>
  <c r="G10" i="12"/>
  <c r="C50" i="12"/>
  <c r="D37" i="12" l="1"/>
  <c r="D36" i="12"/>
  <c r="F21" i="12"/>
  <c r="F20" i="12"/>
  <c r="E26" i="12"/>
  <c r="D35" i="12"/>
  <c r="F18" i="12"/>
  <c r="D41" i="12"/>
  <c r="D42" i="12" s="1"/>
  <c r="C55" i="12"/>
  <c r="C59" i="12"/>
  <c r="C68" i="12" s="1"/>
  <c r="C56" i="12"/>
  <c r="D55" i="12"/>
  <c r="G25" i="12"/>
  <c r="G11" i="12"/>
  <c r="G20" i="12" s="1"/>
  <c r="I9" i="12"/>
  <c r="H10" i="12"/>
  <c r="C69" i="12" l="1"/>
  <c r="F26" i="12"/>
  <c r="F27" i="12" s="1"/>
  <c r="F34" i="12" s="1"/>
  <c r="G21" i="12"/>
  <c r="G19" i="12"/>
  <c r="E27" i="12"/>
  <c r="E34" i="12" s="1"/>
  <c r="C57" i="12"/>
  <c r="D57" i="12" s="1"/>
  <c r="E41" i="12"/>
  <c r="E42" i="12" s="1"/>
  <c r="G18" i="12"/>
  <c r="H11" i="12"/>
  <c r="H19" i="12" s="1"/>
  <c r="D43" i="12"/>
  <c r="D52" i="12" s="1"/>
  <c r="C66" i="12"/>
  <c r="I10" i="12"/>
  <c r="J9" i="12"/>
  <c r="H25" i="12"/>
  <c r="C67" i="12"/>
  <c r="C74" i="12" l="1"/>
  <c r="G26" i="12"/>
  <c r="H26" i="12" s="1"/>
  <c r="D53" i="12"/>
  <c r="E37" i="12"/>
  <c r="E36" i="12"/>
  <c r="F36" i="12"/>
  <c r="F37" i="12"/>
  <c r="H21" i="12"/>
  <c r="H20" i="12"/>
  <c r="E35" i="12"/>
  <c r="F41" i="12"/>
  <c r="G41" i="12" s="1"/>
  <c r="F35" i="12"/>
  <c r="H18" i="12"/>
  <c r="E43" i="12"/>
  <c r="E51" i="12" s="1"/>
  <c r="I25" i="12"/>
  <c r="E57" i="12"/>
  <c r="D58" i="12"/>
  <c r="J10" i="12"/>
  <c r="K9" i="12"/>
  <c r="I11" i="12"/>
  <c r="I20" i="12" s="1"/>
  <c r="C75" i="12"/>
  <c r="C84" i="12" s="1"/>
  <c r="C72" i="12"/>
  <c r="D71" i="12"/>
  <c r="C71" i="12"/>
  <c r="D50" i="12"/>
  <c r="G27" i="12"/>
  <c r="G35" i="12" s="1"/>
  <c r="D51" i="12"/>
  <c r="E53" i="12" l="1"/>
  <c r="E52" i="12"/>
  <c r="C85" i="12"/>
  <c r="G37" i="12"/>
  <c r="G36" i="12"/>
  <c r="I21" i="12"/>
  <c r="I19" i="12"/>
  <c r="F42" i="12"/>
  <c r="G34" i="12"/>
  <c r="C83" i="12"/>
  <c r="I18" i="12"/>
  <c r="C73" i="12"/>
  <c r="D73" i="12" s="1"/>
  <c r="C82" i="12"/>
  <c r="D59" i="12"/>
  <c r="D69" i="12" s="1"/>
  <c r="F57" i="12"/>
  <c r="E58" i="12"/>
  <c r="K10" i="12"/>
  <c r="L9" i="12"/>
  <c r="I26" i="12"/>
  <c r="J25" i="12"/>
  <c r="H27" i="12"/>
  <c r="H35" i="12" s="1"/>
  <c r="E50" i="12"/>
  <c r="H41" i="12"/>
  <c r="J11" i="12"/>
  <c r="J19" i="12" s="1"/>
  <c r="C90" i="12" l="1"/>
  <c r="C87" i="12" s="1"/>
  <c r="H36" i="12"/>
  <c r="G42" i="12"/>
  <c r="G43" i="12" s="1"/>
  <c r="G51" i="12" s="1"/>
  <c r="H37" i="12"/>
  <c r="D68" i="12"/>
  <c r="J21" i="12"/>
  <c r="J20" i="12"/>
  <c r="F43" i="12"/>
  <c r="F50" i="12" s="1"/>
  <c r="H34" i="12"/>
  <c r="J18" i="12"/>
  <c r="G57" i="12"/>
  <c r="F58" i="12"/>
  <c r="E73" i="12"/>
  <c r="D74" i="12"/>
  <c r="I27" i="12"/>
  <c r="I35" i="12" s="1"/>
  <c r="D66" i="12"/>
  <c r="D87" i="12"/>
  <c r="C91" i="12"/>
  <c r="C100" i="12" s="1"/>
  <c r="C88" i="12"/>
  <c r="M9" i="12"/>
  <c r="M10" i="12" s="1"/>
  <c r="L10" i="12"/>
  <c r="D67" i="12"/>
  <c r="K25" i="12"/>
  <c r="J26" i="12"/>
  <c r="I41" i="12"/>
  <c r="K11" i="12"/>
  <c r="K21" i="12" s="1"/>
  <c r="E59" i="12"/>
  <c r="E68" i="12" s="1"/>
  <c r="H42" i="12" l="1"/>
  <c r="I36" i="12"/>
  <c r="F53" i="12"/>
  <c r="I37" i="12"/>
  <c r="F52" i="12"/>
  <c r="G52" i="12"/>
  <c r="G53" i="12"/>
  <c r="C101" i="12"/>
  <c r="E69" i="12"/>
  <c r="K20" i="12"/>
  <c r="K18" i="12"/>
  <c r="F51" i="12"/>
  <c r="I34" i="12"/>
  <c r="K19" i="12"/>
  <c r="F59" i="12"/>
  <c r="F68" i="12" s="1"/>
  <c r="E67" i="12"/>
  <c r="J27" i="12"/>
  <c r="J34" i="12" s="1"/>
  <c r="C89" i="12"/>
  <c r="C106" i="12" s="1"/>
  <c r="D75" i="12"/>
  <c r="D84" i="12" s="1"/>
  <c r="G58" i="12"/>
  <c r="H57" i="12"/>
  <c r="H43" i="12"/>
  <c r="H50" i="12" s="1"/>
  <c r="E66" i="12"/>
  <c r="L25" i="12"/>
  <c r="K26" i="12"/>
  <c r="E74" i="12"/>
  <c r="F73" i="12"/>
  <c r="C98" i="12"/>
  <c r="G50" i="12"/>
  <c r="N9" i="12"/>
  <c r="J41" i="12"/>
  <c r="I42" i="12"/>
  <c r="L11" i="12"/>
  <c r="L18" i="12" s="1"/>
  <c r="C99" i="12"/>
  <c r="D85" i="12" l="1"/>
  <c r="F69" i="12"/>
  <c r="J36" i="12"/>
  <c r="J37" i="12"/>
  <c r="H52" i="12"/>
  <c r="H53" i="12"/>
  <c r="L20" i="12"/>
  <c r="L21" i="12"/>
  <c r="F67" i="12"/>
  <c r="J35" i="12"/>
  <c r="L19" i="12"/>
  <c r="H51" i="12"/>
  <c r="E75" i="12"/>
  <c r="E83" i="12" s="1"/>
  <c r="G59" i="12"/>
  <c r="G66" i="12" s="1"/>
  <c r="I43" i="12"/>
  <c r="I50" i="12" s="1"/>
  <c r="M11" i="12"/>
  <c r="M18" i="12" s="1"/>
  <c r="K27" i="12"/>
  <c r="K34" i="12" s="1"/>
  <c r="F66" i="12"/>
  <c r="D82" i="12"/>
  <c r="O9" i="12"/>
  <c r="N10" i="12"/>
  <c r="L26" i="12"/>
  <c r="M25" i="12"/>
  <c r="D83" i="12"/>
  <c r="C104" i="12"/>
  <c r="D89" i="12"/>
  <c r="J42" i="12"/>
  <c r="K41" i="12"/>
  <c r="G73" i="12"/>
  <c r="F74" i="12"/>
  <c r="I57" i="12"/>
  <c r="H58" i="12"/>
  <c r="G69" i="12" l="1"/>
  <c r="G68" i="12"/>
  <c r="I53" i="12"/>
  <c r="E85" i="12"/>
  <c r="I52" i="12"/>
  <c r="E84" i="12"/>
  <c r="K37" i="12"/>
  <c r="K36" i="12"/>
  <c r="M20" i="12"/>
  <c r="M21" i="12"/>
  <c r="K35" i="12"/>
  <c r="M19" i="12"/>
  <c r="E89" i="12"/>
  <c r="D90" i="12"/>
  <c r="P9" i="12"/>
  <c r="O10" i="12"/>
  <c r="G67" i="12"/>
  <c r="H59" i="12"/>
  <c r="H67" i="12" s="1"/>
  <c r="I51" i="12"/>
  <c r="E82" i="12"/>
  <c r="F75" i="12"/>
  <c r="F85" i="12" s="1"/>
  <c r="H73" i="12"/>
  <c r="G74" i="12"/>
  <c r="N25" i="12"/>
  <c r="M26" i="12"/>
  <c r="C107" i="12"/>
  <c r="D103" i="12"/>
  <c r="C103" i="12"/>
  <c r="L27" i="12"/>
  <c r="L34" i="12" s="1"/>
  <c r="I58" i="12"/>
  <c r="J57" i="12"/>
  <c r="L41" i="12"/>
  <c r="K42" i="12"/>
  <c r="J43" i="12"/>
  <c r="J50" i="12" s="1"/>
  <c r="N11" i="12"/>
  <c r="N19" i="12" s="1"/>
  <c r="J52" i="12" l="1"/>
  <c r="J53" i="12"/>
  <c r="L37" i="12"/>
  <c r="L36" i="12"/>
  <c r="H69" i="12"/>
  <c r="H68" i="12"/>
  <c r="F84" i="12"/>
  <c r="C116" i="12"/>
  <c r="C117" i="12"/>
  <c r="N21" i="12"/>
  <c r="N20" i="12"/>
  <c r="L35" i="12"/>
  <c r="N18" i="12"/>
  <c r="H66" i="12"/>
  <c r="F83" i="12"/>
  <c r="M27" i="12"/>
  <c r="M35" i="12" s="1"/>
  <c r="I59" i="12"/>
  <c r="I66" i="12" s="1"/>
  <c r="O11" i="12"/>
  <c r="O19" i="12" s="1"/>
  <c r="J51" i="12"/>
  <c r="C105" i="12"/>
  <c r="G75" i="12"/>
  <c r="G83" i="12" s="1"/>
  <c r="Q9" i="12"/>
  <c r="P10" i="12"/>
  <c r="K43" i="12"/>
  <c r="K50" i="12" s="1"/>
  <c r="M41" i="12"/>
  <c r="L42" i="12"/>
  <c r="C115" i="12"/>
  <c r="H74" i="12"/>
  <c r="I73" i="12"/>
  <c r="D91" i="12"/>
  <c r="D100" i="12" s="1"/>
  <c r="F82" i="12"/>
  <c r="N26" i="12"/>
  <c r="O25" i="12"/>
  <c r="K57" i="12"/>
  <c r="J58" i="12"/>
  <c r="C114" i="12"/>
  <c r="F89" i="12"/>
  <c r="E90" i="12"/>
  <c r="M37" i="12" l="1"/>
  <c r="M36" i="12"/>
  <c r="D101" i="12"/>
  <c r="K53" i="12"/>
  <c r="K52" i="12"/>
  <c r="O21" i="12"/>
  <c r="G85" i="12"/>
  <c r="I69" i="12"/>
  <c r="G84" i="12"/>
  <c r="I68" i="12"/>
  <c r="O20" i="12"/>
  <c r="M34" i="12"/>
  <c r="D99" i="12"/>
  <c r="O18" i="12"/>
  <c r="J59" i="12"/>
  <c r="J67" i="12" s="1"/>
  <c r="K51" i="12"/>
  <c r="C122" i="12"/>
  <c r="D105" i="12"/>
  <c r="I67" i="12"/>
  <c r="D98" i="12"/>
  <c r="J73" i="12"/>
  <c r="I74" i="12"/>
  <c r="P11" i="12"/>
  <c r="P19" i="12" s="1"/>
  <c r="L57" i="12"/>
  <c r="K58" i="12"/>
  <c r="P25" i="12"/>
  <c r="O26" i="12"/>
  <c r="N27" i="12"/>
  <c r="N35" i="12" s="1"/>
  <c r="H75" i="12"/>
  <c r="H82" i="12" s="1"/>
  <c r="Q10" i="12"/>
  <c r="R9" i="12"/>
  <c r="E91" i="12"/>
  <c r="E99" i="12" s="1"/>
  <c r="L43" i="12"/>
  <c r="L50" i="12" s="1"/>
  <c r="G82" i="12"/>
  <c r="F90" i="12"/>
  <c r="G89" i="12"/>
  <c r="M42" i="12"/>
  <c r="N41" i="12"/>
  <c r="L53" i="12" l="1"/>
  <c r="J68" i="12"/>
  <c r="E100" i="12"/>
  <c r="L52" i="12"/>
  <c r="J69" i="12"/>
  <c r="N37" i="12"/>
  <c r="N36" i="12"/>
  <c r="H85" i="12"/>
  <c r="E101" i="12"/>
  <c r="H84" i="12"/>
  <c r="P21" i="12"/>
  <c r="P20" i="12"/>
  <c r="N34" i="12"/>
  <c r="P18" i="12"/>
  <c r="H83" i="12"/>
  <c r="F91" i="12"/>
  <c r="F101" i="12" s="1"/>
  <c r="E105" i="12"/>
  <c r="D106" i="12"/>
  <c r="C123" i="12"/>
  <c r="C133" i="12" s="1"/>
  <c r="C120" i="12"/>
  <c r="C119" i="12"/>
  <c r="D119" i="12"/>
  <c r="L51" i="12"/>
  <c r="I75" i="12"/>
  <c r="I83" i="12" s="1"/>
  <c r="R10" i="12"/>
  <c r="S9" i="12"/>
  <c r="O27" i="12"/>
  <c r="O35" i="12" s="1"/>
  <c r="K73" i="12"/>
  <c r="J74" i="12"/>
  <c r="Q11" i="12"/>
  <c r="Q18" i="12" s="1"/>
  <c r="Q25" i="12"/>
  <c r="P26" i="12"/>
  <c r="J66" i="12"/>
  <c r="O41" i="12"/>
  <c r="N42" i="12"/>
  <c r="L58" i="12"/>
  <c r="M57" i="12"/>
  <c r="M43" i="12"/>
  <c r="M51" i="12" s="1"/>
  <c r="K59" i="12"/>
  <c r="K66" i="12" s="1"/>
  <c r="E98" i="12"/>
  <c r="G90" i="12"/>
  <c r="H89" i="12"/>
  <c r="O37" i="12" l="1"/>
  <c r="O36" i="12"/>
  <c r="F100" i="12"/>
  <c r="I85" i="12"/>
  <c r="I84" i="12"/>
  <c r="C132" i="12"/>
  <c r="M53" i="12"/>
  <c r="M52" i="12"/>
  <c r="K69" i="12"/>
  <c r="K68" i="12"/>
  <c r="Q21" i="12"/>
  <c r="Q20" i="12"/>
  <c r="O34" i="12"/>
  <c r="C131" i="12"/>
  <c r="F98" i="12"/>
  <c r="M50" i="12"/>
  <c r="Q19" i="12"/>
  <c r="I82" i="12"/>
  <c r="C121" i="12"/>
  <c r="D121" i="12" s="1"/>
  <c r="C130" i="12"/>
  <c r="K67" i="12"/>
  <c r="K74" i="12"/>
  <c r="L73" i="12"/>
  <c r="D107" i="12"/>
  <c r="D116" i="12" s="1"/>
  <c r="J75" i="12"/>
  <c r="J82" i="12" s="1"/>
  <c r="F105" i="12"/>
  <c r="E106" i="12"/>
  <c r="I89" i="12"/>
  <c r="H90" i="12"/>
  <c r="R25" i="12"/>
  <c r="Q26" i="12"/>
  <c r="G91" i="12"/>
  <c r="G98" i="12" s="1"/>
  <c r="P27" i="12"/>
  <c r="P35" i="12" s="1"/>
  <c r="N57" i="12"/>
  <c r="M58" i="12"/>
  <c r="L59" i="12"/>
  <c r="L66" i="12" s="1"/>
  <c r="T9" i="12"/>
  <c r="S10" i="12"/>
  <c r="F99" i="12"/>
  <c r="N43" i="12"/>
  <c r="N51" i="12" s="1"/>
  <c r="R11" i="12"/>
  <c r="R19" i="12" s="1"/>
  <c r="O42" i="12"/>
  <c r="P41" i="12"/>
  <c r="N53" i="12" l="1"/>
  <c r="P37" i="12"/>
  <c r="N52" i="12"/>
  <c r="L68" i="12"/>
  <c r="P36" i="12"/>
  <c r="D117" i="12"/>
  <c r="L69" i="12"/>
  <c r="G100" i="12"/>
  <c r="J84" i="12"/>
  <c r="G101" i="12"/>
  <c r="J85" i="12"/>
  <c r="R21" i="12"/>
  <c r="R20" i="12"/>
  <c r="N50" i="12"/>
  <c r="D115" i="12"/>
  <c r="P34" i="12"/>
  <c r="C138" i="12"/>
  <c r="R18" i="12"/>
  <c r="L67" i="12"/>
  <c r="G99" i="12"/>
  <c r="E107" i="12"/>
  <c r="E115" i="12" s="1"/>
  <c r="F106" i="12"/>
  <c r="G105" i="12"/>
  <c r="O43" i="12"/>
  <c r="O50" i="12" s="1"/>
  <c r="J83" i="12"/>
  <c r="M59" i="12"/>
  <c r="M67" i="12" s="1"/>
  <c r="L74" i="12"/>
  <c r="M73" i="12"/>
  <c r="P42" i="12"/>
  <c r="Q41" i="12"/>
  <c r="D122" i="12"/>
  <c r="E121" i="12"/>
  <c r="S11" i="12"/>
  <c r="S18" i="12" s="1"/>
  <c r="N58" i="12"/>
  <c r="O57" i="12"/>
  <c r="Q27" i="12"/>
  <c r="Q35" i="12" s="1"/>
  <c r="K75" i="12"/>
  <c r="K82" i="12" s="1"/>
  <c r="U9" i="12"/>
  <c r="T10" i="12"/>
  <c r="S25" i="12"/>
  <c r="R26" i="12"/>
  <c r="H91" i="12"/>
  <c r="H101" i="12" s="1"/>
  <c r="I90" i="12"/>
  <c r="J89" i="12"/>
  <c r="D114" i="12"/>
  <c r="O53" i="12" l="1"/>
  <c r="O52" i="12"/>
  <c r="E117" i="12"/>
  <c r="K85" i="12"/>
  <c r="E116" i="12"/>
  <c r="K84" i="12"/>
  <c r="H100" i="12"/>
  <c r="M69" i="12"/>
  <c r="Q36" i="12"/>
  <c r="M68" i="12"/>
  <c r="Q37" i="12"/>
  <c r="S21" i="12"/>
  <c r="S20" i="12"/>
  <c r="Q34" i="12"/>
  <c r="C139" i="12"/>
  <c r="C147" i="12" s="1"/>
  <c r="C136" i="12"/>
  <c r="H98" i="12"/>
  <c r="C135" i="12"/>
  <c r="D135" i="12"/>
  <c r="S19" i="12"/>
  <c r="H99" i="12"/>
  <c r="V9" i="12"/>
  <c r="U10" i="12"/>
  <c r="K83" i="12"/>
  <c r="L75" i="12"/>
  <c r="L83" i="12" s="1"/>
  <c r="H105" i="12"/>
  <c r="G106" i="12"/>
  <c r="F107" i="12"/>
  <c r="F117" i="12" s="1"/>
  <c r="M66" i="12"/>
  <c r="E122" i="12"/>
  <c r="F121" i="12"/>
  <c r="D123" i="12"/>
  <c r="D133" i="12" s="1"/>
  <c r="E114" i="12"/>
  <c r="R41" i="12"/>
  <c r="Q42" i="12"/>
  <c r="O51" i="12"/>
  <c r="R27" i="12"/>
  <c r="R34" i="12" s="1"/>
  <c r="K89" i="12"/>
  <c r="J90" i="12"/>
  <c r="S26" i="12"/>
  <c r="T25" i="12"/>
  <c r="P43" i="12"/>
  <c r="P51" i="12" s="1"/>
  <c r="O58" i="12"/>
  <c r="P57" i="12"/>
  <c r="I91" i="12"/>
  <c r="I99" i="12" s="1"/>
  <c r="T11" i="12"/>
  <c r="T18" i="12" s="1"/>
  <c r="N59" i="12"/>
  <c r="N66" i="12" s="1"/>
  <c r="M74" i="12"/>
  <c r="N73" i="12"/>
  <c r="F116" i="12" l="1"/>
  <c r="P53" i="12"/>
  <c r="R36" i="12"/>
  <c r="C149" i="12"/>
  <c r="R37" i="12"/>
  <c r="C148" i="12"/>
  <c r="L84" i="12"/>
  <c r="N68" i="12"/>
  <c r="L85" i="12"/>
  <c r="I101" i="12"/>
  <c r="D132" i="12"/>
  <c r="I100" i="12"/>
  <c r="N69" i="12"/>
  <c r="P52" i="12"/>
  <c r="T21" i="12"/>
  <c r="T20" i="12"/>
  <c r="C137" i="12"/>
  <c r="D137" i="12" s="1"/>
  <c r="P50" i="12"/>
  <c r="C146" i="12"/>
  <c r="D130" i="12"/>
  <c r="R35" i="12"/>
  <c r="F115" i="12"/>
  <c r="T19" i="12"/>
  <c r="I98" i="12"/>
  <c r="L82" i="12"/>
  <c r="M75" i="12"/>
  <c r="M83" i="12" s="1"/>
  <c r="J91" i="12"/>
  <c r="J99" i="12" s="1"/>
  <c r="K90" i="12"/>
  <c r="L89" i="12"/>
  <c r="O59" i="12"/>
  <c r="O66" i="12" s="1"/>
  <c r="O73" i="12"/>
  <c r="N74" i="12"/>
  <c r="D131" i="12"/>
  <c r="F114" i="12"/>
  <c r="U11" i="12"/>
  <c r="U18" i="12" s="1"/>
  <c r="T26" i="12"/>
  <c r="U25" i="12"/>
  <c r="Q43" i="12"/>
  <c r="Q51" i="12" s="1"/>
  <c r="G121" i="12"/>
  <c r="F122" i="12"/>
  <c r="G107" i="12"/>
  <c r="G115" i="12" s="1"/>
  <c r="W9" i="12"/>
  <c r="V10" i="12"/>
  <c r="N67" i="12"/>
  <c r="P58" i="12"/>
  <c r="Q57" i="12"/>
  <c r="S27" i="12"/>
  <c r="S34" i="12" s="1"/>
  <c r="R42" i="12"/>
  <c r="S41" i="12"/>
  <c r="E123" i="12"/>
  <c r="E131" i="12" s="1"/>
  <c r="I105" i="12"/>
  <c r="H106" i="12"/>
  <c r="O68" i="12" l="1"/>
  <c r="E133" i="12"/>
  <c r="J101" i="12"/>
  <c r="G117" i="12"/>
  <c r="J100" i="12"/>
  <c r="G116" i="12"/>
  <c r="S37" i="12"/>
  <c r="E132" i="12"/>
  <c r="M85" i="12"/>
  <c r="Q53" i="12"/>
  <c r="S36" i="12"/>
  <c r="M84" i="12"/>
  <c r="Q52" i="12"/>
  <c r="O69" i="12"/>
  <c r="U21" i="12"/>
  <c r="U20" i="12"/>
  <c r="S35" i="12"/>
  <c r="Q50" i="12"/>
  <c r="U19" i="12"/>
  <c r="E130" i="12"/>
  <c r="G122" i="12"/>
  <c r="H121" i="12"/>
  <c r="J98" i="12"/>
  <c r="T41" i="12"/>
  <c r="S42" i="12"/>
  <c r="O67" i="12"/>
  <c r="D138" i="12"/>
  <c r="E137" i="12"/>
  <c r="V11" i="12"/>
  <c r="V19" i="12" s="1"/>
  <c r="W10" i="12"/>
  <c r="X9" i="12"/>
  <c r="M82" i="12"/>
  <c r="H107" i="12"/>
  <c r="H115" i="12" s="1"/>
  <c r="G114" i="12"/>
  <c r="U26" i="12"/>
  <c r="V25" i="12"/>
  <c r="M89" i="12"/>
  <c r="L90" i="12"/>
  <c r="T27" i="12"/>
  <c r="T34" i="12" s="1"/>
  <c r="N75" i="12"/>
  <c r="N83" i="12" s="1"/>
  <c r="K91" i="12"/>
  <c r="K99" i="12" s="1"/>
  <c r="J105" i="12"/>
  <c r="I106" i="12"/>
  <c r="R57" i="12"/>
  <c r="Q58" i="12"/>
  <c r="P73" i="12"/>
  <c r="O74" i="12"/>
  <c r="R43" i="12"/>
  <c r="R50" i="12" s="1"/>
  <c r="P59" i="12"/>
  <c r="P67" i="12" s="1"/>
  <c r="F123" i="12"/>
  <c r="F131" i="12" s="1"/>
  <c r="K101" i="12" l="1"/>
  <c r="K100" i="12"/>
  <c r="N84" i="12"/>
  <c r="T37" i="12"/>
  <c r="P69" i="12"/>
  <c r="N85" i="12"/>
  <c r="T36" i="12"/>
  <c r="P68" i="12"/>
  <c r="F132" i="12"/>
  <c r="H116" i="12"/>
  <c r="F133" i="12"/>
  <c r="H117" i="12"/>
  <c r="R52" i="12"/>
  <c r="R53" i="12"/>
  <c r="V21" i="12"/>
  <c r="V20" i="12"/>
  <c r="T35" i="12"/>
  <c r="H114" i="12"/>
  <c r="V18" i="12"/>
  <c r="R51" i="12"/>
  <c r="Y9" i="12"/>
  <c r="X10" i="12"/>
  <c r="P66" i="12"/>
  <c r="Q59" i="12"/>
  <c r="Q66" i="12" s="1"/>
  <c r="N82" i="12"/>
  <c r="U27" i="12"/>
  <c r="U35" i="12" s="1"/>
  <c r="W11" i="12"/>
  <c r="W18" i="12" s="1"/>
  <c r="R58" i="12"/>
  <c r="S57" i="12"/>
  <c r="S43" i="12"/>
  <c r="S50" i="12" s="1"/>
  <c r="V26" i="12"/>
  <c r="W25" i="12"/>
  <c r="I107" i="12"/>
  <c r="I115" i="12" s="1"/>
  <c r="U41" i="12"/>
  <c r="T42" i="12"/>
  <c r="P74" i="12"/>
  <c r="Q73" i="12"/>
  <c r="J106" i="12"/>
  <c r="K105" i="12"/>
  <c r="K98" i="12"/>
  <c r="L91" i="12"/>
  <c r="L98" i="12" s="1"/>
  <c r="F137" i="12"/>
  <c r="E138" i="12"/>
  <c r="H122" i="12"/>
  <c r="I121" i="12"/>
  <c r="F130" i="12"/>
  <c r="O75" i="12"/>
  <c r="O83" i="12" s="1"/>
  <c r="N89" i="12"/>
  <c r="M90" i="12"/>
  <c r="D139" i="12"/>
  <c r="D148" i="12" s="1"/>
  <c r="G123" i="12"/>
  <c r="G131" i="12" s="1"/>
  <c r="I116" i="12" l="1"/>
  <c r="D149" i="12"/>
  <c r="S53" i="12"/>
  <c r="G132" i="12"/>
  <c r="L101" i="12"/>
  <c r="S52" i="12"/>
  <c r="U37" i="12"/>
  <c r="G133" i="12"/>
  <c r="L100" i="12"/>
  <c r="U36" i="12"/>
  <c r="Q69" i="12"/>
  <c r="O85" i="12"/>
  <c r="I117" i="12"/>
  <c r="Q68" i="12"/>
  <c r="O84" i="12"/>
  <c r="W21" i="12"/>
  <c r="W20" i="12"/>
  <c r="D146" i="12"/>
  <c r="U34" i="12"/>
  <c r="W19" i="12"/>
  <c r="L99" i="12"/>
  <c r="G130" i="12"/>
  <c r="I114" i="12"/>
  <c r="O82" i="12"/>
  <c r="Q67" i="12"/>
  <c r="X25" i="12"/>
  <c r="W26" i="12"/>
  <c r="V27" i="12"/>
  <c r="V35" i="12" s="1"/>
  <c r="V41" i="12"/>
  <c r="U42" i="12"/>
  <c r="S51" i="12"/>
  <c r="T43" i="12"/>
  <c r="T51" i="12" s="1"/>
  <c r="I122" i="12"/>
  <c r="J121" i="12"/>
  <c r="K106" i="12"/>
  <c r="L105" i="12"/>
  <c r="X11" i="12"/>
  <c r="X18" i="12" s="1"/>
  <c r="D147" i="12"/>
  <c r="M91" i="12"/>
  <c r="M99" i="12" s="1"/>
  <c r="H123" i="12"/>
  <c r="H133" i="12" s="1"/>
  <c r="J107" i="12"/>
  <c r="J115" i="12" s="1"/>
  <c r="Y10" i="12"/>
  <c r="Z9" i="12"/>
  <c r="N90" i="12"/>
  <c r="O89" i="12"/>
  <c r="E139" i="12"/>
  <c r="E148" i="12" s="1"/>
  <c r="R73" i="12"/>
  <c r="Q74" i="12"/>
  <c r="T57" i="12"/>
  <c r="S58" i="12"/>
  <c r="G137" i="12"/>
  <c r="F138" i="12"/>
  <c r="P75" i="12"/>
  <c r="P83" i="12" s="1"/>
  <c r="R59" i="12"/>
  <c r="R67" i="12" s="1"/>
  <c r="H132" i="12" l="1"/>
  <c r="V37" i="12"/>
  <c r="V36" i="12"/>
  <c r="J117" i="12"/>
  <c r="T53" i="12"/>
  <c r="R68" i="12"/>
  <c r="M101" i="12"/>
  <c r="T52" i="12"/>
  <c r="R69" i="12"/>
  <c r="M100" i="12"/>
  <c r="E149" i="12"/>
  <c r="P85" i="12"/>
  <c r="P84" i="12"/>
  <c r="J116" i="12"/>
  <c r="X21" i="12"/>
  <c r="X20" i="12"/>
  <c r="T50" i="12"/>
  <c r="V34" i="12"/>
  <c r="H131" i="12"/>
  <c r="X19" i="12"/>
  <c r="P82" i="12"/>
  <c r="F139" i="12"/>
  <c r="F149" i="12" s="1"/>
  <c r="E146" i="12"/>
  <c r="J114" i="12"/>
  <c r="H137" i="12"/>
  <c r="G138" i="12"/>
  <c r="O90" i="12"/>
  <c r="P89" i="12"/>
  <c r="H130" i="12"/>
  <c r="S59" i="12"/>
  <c r="S66" i="12" s="1"/>
  <c r="W27" i="12"/>
  <c r="W35" i="12" s="1"/>
  <c r="N91" i="12"/>
  <c r="N98" i="12" s="1"/>
  <c r="R66" i="12"/>
  <c r="U57" i="12"/>
  <c r="T58" i="12"/>
  <c r="Z10" i="12"/>
  <c r="AA9" i="12"/>
  <c r="AA10" i="12" s="1"/>
  <c r="Y25" i="12"/>
  <c r="X26" i="12"/>
  <c r="Q75" i="12"/>
  <c r="Q83" i="12" s="1"/>
  <c r="Y11" i="12"/>
  <c r="Y19" i="12" s="1"/>
  <c r="U43" i="12"/>
  <c r="U51" i="12" s="1"/>
  <c r="S73" i="12"/>
  <c r="R74" i="12"/>
  <c r="M98" i="12"/>
  <c r="K107" i="12"/>
  <c r="K115" i="12" s="1"/>
  <c r="W41" i="12"/>
  <c r="V42" i="12"/>
  <c r="M105" i="12"/>
  <c r="L106" i="12"/>
  <c r="E147" i="12"/>
  <c r="K121" i="12"/>
  <c r="J122" i="12"/>
  <c r="I123" i="12"/>
  <c r="I130" i="12" s="1"/>
  <c r="W36" i="12" l="1"/>
  <c r="K117" i="12"/>
  <c r="U53" i="12"/>
  <c r="S69" i="12"/>
  <c r="K116" i="12"/>
  <c r="U52" i="12"/>
  <c r="S68" i="12"/>
  <c r="N100" i="12"/>
  <c r="Q85" i="12"/>
  <c r="W37" i="12"/>
  <c r="N101" i="12"/>
  <c r="Q84" i="12"/>
  <c r="I133" i="12"/>
  <c r="F148" i="12"/>
  <c r="I132" i="12"/>
  <c r="Y21" i="12"/>
  <c r="Y20" i="12"/>
  <c r="F147" i="12"/>
  <c r="W34" i="12"/>
  <c r="U50" i="12"/>
  <c r="Q82" i="12"/>
  <c r="Y18" i="12"/>
  <c r="J123" i="12"/>
  <c r="J130" i="12" s="1"/>
  <c r="V43" i="12"/>
  <c r="V51" i="12" s="1"/>
  <c r="I131" i="12"/>
  <c r="N105" i="12"/>
  <c r="M106" i="12"/>
  <c r="K114" i="12"/>
  <c r="S67" i="12"/>
  <c r="N99" i="12"/>
  <c r="X27" i="12"/>
  <c r="X35" i="12" s="1"/>
  <c r="Z25" i="12"/>
  <c r="Y26" i="12"/>
  <c r="R75" i="12"/>
  <c r="R82" i="12" s="1"/>
  <c r="AB9" i="12"/>
  <c r="AB10" i="12" s="1"/>
  <c r="P90" i="12"/>
  <c r="Q89" i="12"/>
  <c r="F146" i="12"/>
  <c r="S74" i="12"/>
  <c r="T73" i="12"/>
  <c r="Z11" i="12"/>
  <c r="Z19" i="12" s="1"/>
  <c r="O91" i="12"/>
  <c r="O99" i="12" s="1"/>
  <c r="G139" i="12"/>
  <c r="G147" i="12" s="1"/>
  <c r="L121" i="12"/>
  <c r="K122" i="12"/>
  <c r="T59" i="12"/>
  <c r="T66" i="12" s="1"/>
  <c r="L107" i="12"/>
  <c r="L115" i="12" s="1"/>
  <c r="X41" i="12"/>
  <c r="W42" i="12"/>
  <c r="V57" i="12"/>
  <c r="U58" i="12"/>
  <c r="H138" i="12"/>
  <c r="I137" i="12"/>
  <c r="J132" i="12" l="1"/>
  <c r="O101" i="12"/>
  <c r="J133" i="12"/>
  <c r="G148" i="12"/>
  <c r="O100" i="12"/>
  <c r="R85" i="12"/>
  <c r="V53" i="12"/>
  <c r="G149" i="12"/>
  <c r="T68" i="12"/>
  <c r="R84" i="12"/>
  <c r="V52" i="12"/>
  <c r="T69" i="12"/>
  <c r="X36" i="12"/>
  <c r="L117" i="12"/>
  <c r="X37" i="12"/>
  <c r="L116" i="12"/>
  <c r="Z21" i="12"/>
  <c r="Z20" i="12"/>
  <c r="X34" i="12"/>
  <c r="V50" i="12"/>
  <c r="Z18" i="12"/>
  <c r="L122" i="12"/>
  <c r="M121" i="12"/>
  <c r="O98" i="12"/>
  <c r="Q90" i="12"/>
  <c r="R89" i="12"/>
  <c r="L114" i="12"/>
  <c r="U59" i="12"/>
  <c r="U66" i="12" s="1"/>
  <c r="Y27" i="12"/>
  <c r="Y35" i="12" s="1"/>
  <c r="W57" i="12"/>
  <c r="V58" i="12"/>
  <c r="P91" i="12"/>
  <c r="P99" i="12" s="1"/>
  <c r="AA25" i="12"/>
  <c r="Z26" i="12"/>
  <c r="AC9" i="12"/>
  <c r="K123" i="12"/>
  <c r="K130" i="12" s="1"/>
  <c r="AA11" i="12"/>
  <c r="J131" i="12"/>
  <c r="H139" i="12"/>
  <c r="H148" i="12" s="1"/>
  <c r="T67" i="12"/>
  <c r="G146" i="12"/>
  <c r="U73" i="12"/>
  <c r="T74" i="12"/>
  <c r="W43" i="12"/>
  <c r="W51" i="12" s="1"/>
  <c r="S75" i="12"/>
  <c r="S83" i="12" s="1"/>
  <c r="R83" i="12"/>
  <c r="M107" i="12"/>
  <c r="M114" i="12" s="1"/>
  <c r="I138" i="12"/>
  <c r="J137" i="12"/>
  <c r="X42" i="12"/>
  <c r="Y41" i="12"/>
  <c r="N106" i="12"/>
  <c r="O105" i="12"/>
  <c r="K132" i="12" l="1"/>
  <c r="W53" i="12"/>
  <c r="K133" i="12"/>
  <c r="H149" i="12"/>
  <c r="W52" i="12"/>
  <c r="S85" i="12"/>
  <c r="Y36" i="12"/>
  <c r="P100" i="12"/>
  <c r="S84" i="12"/>
  <c r="Y37" i="12"/>
  <c r="P101" i="12"/>
  <c r="M117" i="12"/>
  <c r="U69" i="12"/>
  <c r="M116" i="12"/>
  <c r="U68" i="12"/>
  <c r="AA18" i="12"/>
  <c r="AA21" i="12"/>
  <c r="AA20" i="12"/>
  <c r="Y34" i="12"/>
  <c r="H147" i="12"/>
  <c r="W50" i="12"/>
  <c r="AA19" i="12"/>
  <c r="K131" i="12"/>
  <c r="V73" i="12"/>
  <c r="U74" i="12"/>
  <c r="U67" i="12"/>
  <c r="Y42" i="12"/>
  <c r="Z41" i="12"/>
  <c r="X43" i="12"/>
  <c r="X50" i="12" s="1"/>
  <c r="S82" i="12"/>
  <c r="Z27" i="12"/>
  <c r="Z34" i="12" s="1"/>
  <c r="V59" i="12"/>
  <c r="V67" i="12" s="1"/>
  <c r="P105" i="12"/>
  <c r="O106" i="12"/>
  <c r="J138" i="12"/>
  <c r="K137" i="12"/>
  <c r="AA26" i="12"/>
  <c r="AB25" i="12"/>
  <c r="W58" i="12"/>
  <c r="X57" i="12"/>
  <c r="S89" i="12"/>
  <c r="R90" i="12"/>
  <c r="N107" i="12"/>
  <c r="N115" i="12" s="1"/>
  <c r="I139" i="12"/>
  <c r="I146" i="12" s="1"/>
  <c r="M115" i="12"/>
  <c r="P98" i="12"/>
  <c r="Q91" i="12"/>
  <c r="Q98" i="12" s="1"/>
  <c r="H146" i="12"/>
  <c r="M122" i="12"/>
  <c r="N121" i="12"/>
  <c r="AB11" i="12"/>
  <c r="AB18" i="12" s="1"/>
  <c r="L123" i="12"/>
  <c r="L131" i="12" s="1"/>
  <c r="T75" i="12"/>
  <c r="T83" i="12" s="1"/>
  <c r="AD9" i="12"/>
  <c r="AC10" i="12"/>
  <c r="N117" i="12" l="1"/>
  <c r="V69" i="12"/>
  <c r="N116" i="12"/>
  <c r="Z36" i="12"/>
  <c r="V68" i="12"/>
  <c r="Z37" i="12"/>
  <c r="L132" i="12"/>
  <c r="L133" i="12"/>
  <c r="X52" i="12"/>
  <c r="Q101" i="12"/>
  <c r="T84" i="12"/>
  <c r="X53" i="12"/>
  <c r="Q100" i="12"/>
  <c r="T85" i="12"/>
  <c r="I149" i="12"/>
  <c r="I148" i="12"/>
  <c r="AB20" i="12"/>
  <c r="AB21" i="12"/>
  <c r="Z35" i="12"/>
  <c r="AB19" i="12"/>
  <c r="T82" i="12"/>
  <c r="Q99" i="12"/>
  <c r="I147" i="12"/>
  <c r="X58" i="12"/>
  <c r="Y57" i="12"/>
  <c r="J139" i="12"/>
  <c r="J146" i="12" s="1"/>
  <c r="Y43" i="12"/>
  <c r="Y51" i="12" s="1"/>
  <c r="O121" i="12"/>
  <c r="N122" i="12"/>
  <c r="W59" i="12"/>
  <c r="W67" i="12" s="1"/>
  <c r="O107" i="12"/>
  <c r="O114" i="12" s="1"/>
  <c r="M123" i="12"/>
  <c r="M131" i="12" s="1"/>
  <c r="AB26" i="12"/>
  <c r="AC25" i="12"/>
  <c r="Q105" i="12"/>
  <c r="P106" i="12"/>
  <c r="L130" i="12"/>
  <c r="N114" i="12"/>
  <c r="AA27" i="12"/>
  <c r="AA34" i="12" s="1"/>
  <c r="X51" i="12"/>
  <c r="AC11" i="12"/>
  <c r="AC18" i="12" s="1"/>
  <c r="V66" i="12"/>
  <c r="U75" i="12"/>
  <c r="U82" i="12" s="1"/>
  <c r="AE9" i="12"/>
  <c r="AD10" i="12"/>
  <c r="R91" i="12"/>
  <c r="R98" i="12" s="1"/>
  <c r="T89" i="12"/>
  <c r="S90" i="12"/>
  <c r="L137" i="12"/>
  <c r="K138" i="12"/>
  <c r="Z42" i="12"/>
  <c r="AA41" i="12"/>
  <c r="W73" i="12"/>
  <c r="V74" i="12"/>
  <c r="M132" i="12" l="1"/>
  <c r="Y53" i="12"/>
  <c r="M133" i="12"/>
  <c r="R100" i="12"/>
  <c r="Y52" i="12"/>
  <c r="J148" i="12"/>
  <c r="U85" i="12"/>
  <c r="O117" i="12"/>
  <c r="J149" i="12"/>
  <c r="AA37" i="12"/>
  <c r="U84" i="12"/>
  <c r="O116" i="12"/>
  <c r="AA36" i="12"/>
  <c r="W69" i="12"/>
  <c r="W68" i="12"/>
  <c r="R101" i="12"/>
  <c r="AC21" i="12"/>
  <c r="AC20" i="12"/>
  <c r="Y50" i="12"/>
  <c r="AA35" i="12"/>
  <c r="AC19" i="12"/>
  <c r="M130" i="12"/>
  <c r="W66" i="12"/>
  <c r="J147" i="12"/>
  <c r="M137" i="12"/>
  <c r="L138" i="12"/>
  <c r="S91" i="12"/>
  <c r="S99" i="12" s="1"/>
  <c r="U89" i="12"/>
  <c r="T90" i="12"/>
  <c r="N123" i="12"/>
  <c r="N130" i="12" s="1"/>
  <c r="P107" i="12"/>
  <c r="P115" i="12" s="1"/>
  <c r="P121" i="12"/>
  <c r="O122" i="12"/>
  <c r="Z57" i="12"/>
  <c r="Y58" i="12"/>
  <c r="V75" i="12"/>
  <c r="V83" i="12" s="1"/>
  <c r="R105" i="12"/>
  <c r="Q106" i="12"/>
  <c r="X59" i="12"/>
  <c r="X66" i="12" s="1"/>
  <c r="W74" i="12"/>
  <c r="X73" i="12"/>
  <c r="R99" i="12"/>
  <c r="AB41" i="12"/>
  <c r="AA42" i="12"/>
  <c r="U83" i="12"/>
  <c r="AD25" i="12"/>
  <c r="AC26" i="12"/>
  <c r="O115" i="12"/>
  <c r="Z43" i="12"/>
  <c r="Z51" i="12" s="1"/>
  <c r="AD11" i="12"/>
  <c r="AD19" i="12" s="1"/>
  <c r="AB27" i="12"/>
  <c r="AB34" i="12" s="1"/>
  <c r="K139" i="12"/>
  <c r="K146" i="12" s="1"/>
  <c r="AF9" i="12"/>
  <c r="AE10" i="12"/>
  <c r="AB37" i="12" l="1"/>
  <c r="S101" i="12"/>
  <c r="Z52" i="12"/>
  <c r="S100" i="12"/>
  <c r="Z53" i="12"/>
  <c r="AB36" i="12"/>
  <c r="P116" i="12"/>
  <c r="P117" i="12"/>
  <c r="X69" i="12"/>
  <c r="X68" i="12"/>
  <c r="N132" i="12"/>
  <c r="K149" i="12"/>
  <c r="V84" i="12"/>
  <c r="N133" i="12"/>
  <c r="K148" i="12"/>
  <c r="V85" i="12"/>
  <c r="AD21" i="12"/>
  <c r="AD20" i="12"/>
  <c r="AE11" i="12"/>
  <c r="AE19" i="12" s="1"/>
  <c r="AB35" i="12"/>
  <c r="Z50" i="12"/>
  <c r="AD18" i="12"/>
  <c r="P114" i="12"/>
  <c r="R106" i="12"/>
  <c r="S105" i="12"/>
  <c r="V82" i="12"/>
  <c r="S98" i="12"/>
  <c r="T91" i="12"/>
  <c r="T98" i="12" s="1"/>
  <c r="L139" i="12"/>
  <c r="L147" i="12" s="1"/>
  <c r="K147" i="12"/>
  <c r="AC41" i="12"/>
  <c r="AB42" i="12"/>
  <c r="X67" i="12"/>
  <c r="N131" i="12"/>
  <c r="V89" i="12"/>
  <c r="U90" i="12"/>
  <c r="M138" i="12"/>
  <c r="N137" i="12"/>
  <c r="AC27" i="12"/>
  <c r="AC35" i="12" s="1"/>
  <c r="Y59" i="12"/>
  <c r="Y67" i="12" s="1"/>
  <c r="AG9" i="12"/>
  <c r="AF10" i="12"/>
  <c r="AA43" i="12"/>
  <c r="AA50" i="12" s="1"/>
  <c r="AD26" i="12"/>
  <c r="AE25" i="12"/>
  <c r="AA57" i="12"/>
  <c r="Z58" i="12"/>
  <c r="W75" i="12"/>
  <c r="W82" i="12" s="1"/>
  <c r="X74" i="12"/>
  <c r="Y73" i="12"/>
  <c r="O123" i="12"/>
  <c r="O131" i="12" s="1"/>
  <c r="Q107" i="12"/>
  <c r="Q114" i="12" s="1"/>
  <c r="Q121" i="12"/>
  <c r="P122" i="12"/>
  <c r="L148" i="12" l="1"/>
  <c r="Y68" i="12"/>
  <c r="AC37" i="12"/>
  <c r="AA53" i="12"/>
  <c r="AC36" i="12"/>
  <c r="AA52" i="12"/>
  <c r="O133" i="12"/>
  <c r="T101" i="12"/>
  <c r="W85" i="12"/>
  <c r="T100" i="12"/>
  <c r="Q117" i="12"/>
  <c r="W84" i="12"/>
  <c r="O132" i="12"/>
  <c r="Y69" i="12"/>
  <c r="L149" i="12"/>
  <c r="Q116" i="12"/>
  <c r="AE21" i="12"/>
  <c r="AE20" i="12"/>
  <c r="AC34" i="12"/>
  <c r="AF11" i="12"/>
  <c r="AF19" i="12" s="1"/>
  <c r="AE18" i="12"/>
  <c r="O130" i="12"/>
  <c r="AA51" i="12"/>
  <c r="M139" i="12"/>
  <c r="M147" i="12" s="1"/>
  <c r="AD41" i="12"/>
  <c r="AC42" i="12"/>
  <c r="Y66" i="12"/>
  <c r="U91" i="12"/>
  <c r="U98" i="12" s="1"/>
  <c r="L146" i="12"/>
  <c r="V90" i="12"/>
  <c r="W89" i="12"/>
  <c r="Z59" i="12"/>
  <c r="Z67" i="12" s="1"/>
  <c r="AG10" i="12"/>
  <c r="T99" i="12"/>
  <c r="Q122" i="12"/>
  <c r="R121" i="12"/>
  <c r="X75" i="12"/>
  <c r="X82" i="12" s="1"/>
  <c r="AA58" i="12"/>
  <c r="AB57" i="12"/>
  <c r="W83" i="12"/>
  <c r="AE26" i="12"/>
  <c r="AF25" i="12"/>
  <c r="O137" i="12"/>
  <c r="N138" i="12"/>
  <c r="P123" i="12"/>
  <c r="P130" i="12" s="1"/>
  <c r="Q115" i="12"/>
  <c r="Z73" i="12"/>
  <c r="Y74" i="12"/>
  <c r="AD27" i="12"/>
  <c r="AD35" i="12" s="1"/>
  <c r="AB43" i="12"/>
  <c r="AB50" i="12" s="1"/>
  <c r="S106" i="12"/>
  <c r="T105" i="12"/>
  <c r="R107" i="12"/>
  <c r="R115" i="12" s="1"/>
  <c r="M148" i="12" l="1"/>
  <c r="AD36" i="12"/>
  <c r="AB53" i="12"/>
  <c r="P132" i="12"/>
  <c r="AB52" i="12"/>
  <c r="P133" i="12"/>
  <c r="R116" i="12"/>
  <c r="R117" i="12"/>
  <c r="Z68" i="12"/>
  <c r="X85" i="12"/>
  <c r="U101" i="12"/>
  <c r="Z69" i="12"/>
  <c r="X84" i="12"/>
  <c r="U100" i="12"/>
  <c r="AD37" i="12"/>
  <c r="M149" i="12"/>
  <c r="AF21" i="12"/>
  <c r="AF20" i="12"/>
  <c r="AF18" i="12"/>
  <c r="AD34" i="12"/>
  <c r="AE27" i="12"/>
  <c r="AE34" i="12" s="1"/>
  <c r="AI12" i="12"/>
  <c r="R114" i="12"/>
  <c r="AB51" i="12"/>
  <c r="P131" i="12"/>
  <c r="AG25" i="12"/>
  <c r="AF26" i="12"/>
  <c r="R122" i="12"/>
  <c r="S121" i="12"/>
  <c r="AG11" i="12"/>
  <c r="AI10" i="12" s="1"/>
  <c r="U99" i="12"/>
  <c r="Q123" i="12"/>
  <c r="Q131" i="12" s="1"/>
  <c r="Z66" i="12"/>
  <c r="W90" i="12"/>
  <c r="X89" i="12"/>
  <c r="V91" i="12"/>
  <c r="V99" i="12" s="1"/>
  <c r="M146" i="12"/>
  <c r="Y75" i="12"/>
  <c r="Y83" i="12" s="1"/>
  <c r="P137" i="12"/>
  <c r="O138" i="12"/>
  <c r="AC57" i="12"/>
  <c r="AB58" i="12"/>
  <c r="AC43" i="12"/>
  <c r="AC50" i="12" s="1"/>
  <c r="N139" i="12"/>
  <c r="N147" i="12" s="1"/>
  <c r="U105" i="12"/>
  <c r="T106" i="12"/>
  <c r="S107" i="12"/>
  <c r="S114" i="12" s="1"/>
  <c r="AA73" i="12"/>
  <c r="Z74" i="12"/>
  <c r="AA59" i="12"/>
  <c r="AA67" i="12" s="1"/>
  <c r="AE41" i="12"/>
  <c r="AD42" i="12"/>
  <c r="X83" i="12"/>
  <c r="AA68" i="12" l="1"/>
  <c r="AE37" i="12"/>
  <c r="AE36" i="12"/>
  <c r="Y85" i="12"/>
  <c r="Y84" i="12"/>
  <c r="V100" i="12"/>
  <c r="N148" i="12"/>
  <c r="Q133" i="12"/>
  <c r="V101" i="12"/>
  <c r="AC53" i="12"/>
  <c r="N149" i="12"/>
  <c r="Q132" i="12"/>
  <c r="S117" i="12"/>
  <c r="AC52" i="12"/>
  <c r="S116" i="12"/>
  <c r="AA69" i="12"/>
  <c r="AG21" i="12"/>
  <c r="AI21" i="12" s="1"/>
  <c r="AG20" i="12"/>
  <c r="AI20" i="12" s="1"/>
  <c r="AL17" i="12"/>
  <c r="AI17" i="12"/>
  <c r="AJ17" i="12" s="1"/>
  <c r="AE35" i="12"/>
  <c r="AG18" i="12"/>
  <c r="AI18" i="12" s="1"/>
  <c r="AG19" i="12"/>
  <c r="AI19" i="12" s="1"/>
  <c r="AF27" i="12"/>
  <c r="AF35" i="12" s="1"/>
  <c r="S115" i="12"/>
  <c r="AC51" i="12"/>
  <c r="Q130" i="12"/>
  <c r="O139" i="12"/>
  <c r="O147" i="12" s="1"/>
  <c r="Q137" i="12"/>
  <c r="P138" i="12"/>
  <c r="V98" i="12"/>
  <c r="AG26" i="12"/>
  <c r="AA66" i="12"/>
  <c r="Y89" i="12"/>
  <c r="X90" i="12"/>
  <c r="T107" i="12"/>
  <c r="T115" i="12" s="1"/>
  <c r="Y82" i="12"/>
  <c r="W91" i="12"/>
  <c r="W99" i="12" s="1"/>
  <c r="AD43" i="12"/>
  <c r="AD51" i="12" s="1"/>
  <c r="V105" i="12"/>
  <c r="U106" i="12"/>
  <c r="AI14" i="12"/>
  <c r="AJ13" i="12" s="1"/>
  <c r="AI16" i="12"/>
  <c r="AF41" i="12"/>
  <c r="AE42" i="12"/>
  <c r="Z75" i="12"/>
  <c r="Z83" i="12" s="1"/>
  <c r="N146" i="12"/>
  <c r="AB59" i="12"/>
  <c r="AB66" i="12" s="1"/>
  <c r="T121" i="12"/>
  <c r="S122" i="12"/>
  <c r="AA74" i="12"/>
  <c r="AB73" i="12"/>
  <c r="AD57" i="12"/>
  <c r="AC58" i="12"/>
  <c r="R123" i="12"/>
  <c r="R131" i="12" s="1"/>
  <c r="T116" i="12" l="1"/>
  <c r="T117" i="12"/>
  <c r="O148" i="12"/>
  <c r="W101" i="12"/>
  <c r="AF36" i="12"/>
  <c r="O149" i="12"/>
  <c r="W100" i="12"/>
  <c r="AF37" i="12"/>
  <c r="AD53" i="12"/>
  <c r="AB68" i="12"/>
  <c r="Z85" i="12"/>
  <c r="R132" i="12"/>
  <c r="AD52" i="12"/>
  <c r="AB69" i="12"/>
  <c r="Z84" i="12"/>
  <c r="R133" i="12"/>
  <c r="AD50" i="12"/>
  <c r="AF34" i="12"/>
  <c r="AE43" i="12"/>
  <c r="AE51" i="12" s="1"/>
  <c r="AB67" i="12"/>
  <c r="R130" i="12"/>
  <c r="S123" i="12"/>
  <c r="S130" i="12" s="1"/>
  <c r="Z82" i="12"/>
  <c r="W98" i="12"/>
  <c r="Y90" i="12"/>
  <c r="Z89" i="12"/>
  <c r="U121" i="12"/>
  <c r="T122" i="12"/>
  <c r="P139" i="12"/>
  <c r="P147" i="12" s="1"/>
  <c r="Q138" i="12"/>
  <c r="R137" i="12"/>
  <c r="AC59" i="12"/>
  <c r="AC67" i="12" s="1"/>
  <c r="O146" i="12"/>
  <c r="AG27" i="12"/>
  <c r="AI26" i="12" s="1"/>
  <c r="AI28" i="12"/>
  <c r="U107" i="12"/>
  <c r="U115" i="12" s="1"/>
  <c r="T114" i="12"/>
  <c r="AD58" i="12"/>
  <c r="AE57" i="12"/>
  <c r="AC73" i="12"/>
  <c r="AB74" i="12"/>
  <c r="AA75" i="12"/>
  <c r="AA82" i="12" s="1"/>
  <c r="AF42" i="12"/>
  <c r="AG41" i="12"/>
  <c r="V106" i="12"/>
  <c r="W105" i="12"/>
  <c r="X91" i="12"/>
  <c r="X99" i="12" s="1"/>
  <c r="AE53" i="12" l="1"/>
  <c r="AE52" i="12"/>
  <c r="S132" i="12"/>
  <c r="AG36" i="12"/>
  <c r="AI36" i="12" s="1"/>
  <c r="U117" i="12"/>
  <c r="P149" i="12"/>
  <c r="S133" i="12"/>
  <c r="AG37" i="12"/>
  <c r="AI37" i="12" s="1"/>
  <c r="U116" i="12"/>
  <c r="X100" i="12"/>
  <c r="P148" i="12"/>
  <c r="AA85" i="12"/>
  <c r="AC69" i="12"/>
  <c r="X101" i="12"/>
  <c r="AA84" i="12"/>
  <c r="AC68" i="12"/>
  <c r="AL33" i="12"/>
  <c r="AI33" i="12"/>
  <c r="AJ33" i="12" s="1"/>
  <c r="AG42" i="12"/>
  <c r="AG43" i="12" s="1"/>
  <c r="AG51" i="12" s="1"/>
  <c r="AE50" i="12"/>
  <c r="AG34" i="12"/>
  <c r="AI34" i="12" s="1"/>
  <c r="AG35" i="12"/>
  <c r="AI35" i="12" s="1"/>
  <c r="AF43" i="12"/>
  <c r="AF50" i="12" s="1"/>
  <c r="X98" i="12"/>
  <c r="U114" i="12"/>
  <c r="AC66" i="12"/>
  <c r="X105" i="12"/>
  <c r="W106" i="12"/>
  <c r="AA83" i="12"/>
  <c r="R138" i="12"/>
  <c r="S137" i="12"/>
  <c r="AA89" i="12"/>
  <c r="Z90" i="12"/>
  <c r="AI30" i="12"/>
  <c r="AJ29" i="12" s="1"/>
  <c r="AI32" i="12"/>
  <c r="Q139" i="12"/>
  <c r="Q146" i="12" s="1"/>
  <c r="Y91" i="12"/>
  <c r="Y98" i="12" s="1"/>
  <c r="S131" i="12"/>
  <c r="V107" i="12"/>
  <c r="V115" i="12" s="1"/>
  <c r="AE58" i="12"/>
  <c r="AF57" i="12"/>
  <c r="AB75" i="12"/>
  <c r="AB83" i="12" s="1"/>
  <c r="AD59" i="12"/>
  <c r="AD67" i="12" s="1"/>
  <c r="P146" i="12"/>
  <c r="T123" i="12"/>
  <c r="T131" i="12" s="1"/>
  <c r="AD73" i="12"/>
  <c r="AC74" i="12"/>
  <c r="U122" i="12"/>
  <c r="V121" i="12"/>
  <c r="AI44" i="12" l="1"/>
  <c r="AI48" i="12" s="1"/>
  <c r="AG52" i="12"/>
  <c r="AG53" i="12"/>
  <c r="Q149" i="12"/>
  <c r="AD69" i="12"/>
  <c r="Q148" i="12"/>
  <c r="V117" i="12"/>
  <c r="Y101" i="12"/>
  <c r="AD68" i="12"/>
  <c r="V116" i="12"/>
  <c r="Y100" i="12"/>
  <c r="AB84" i="12"/>
  <c r="AF52" i="12"/>
  <c r="AB85" i="12"/>
  <c r="AF53" i="12"/>
  <c r="T132" i="12"/>
  <c r="T133" i="12"/>
  <c r="AF51" i="12"/>
  <c r="AI51" i="12" s="1"/>
  <c r="AE59" i="12"/>
  <c r="AE66" i="12" s="1"/>
  <c r="AI46" i="12"/>
  <c r="AG50" i="12"/>
  <c r="AI50" i="12" s="1"/>
  <c r="AI42" i="12"/>
  <c r="AI49" i="12" s="1"/>
  <c r="AB82" i="12"/>
  <c r="V114" i="12"/>
  <c r="Y99" i="12"/>
  <c r="Q147" i="12"/>
  <c r="Z91" i="12"/>
  <c r="Z98" i="12" s="1"/>
  <c r="AC75" i="12"/>
  <c r="AC82" i="12" s="1"/>
  <c r="AE73" i="12"/>
  <c r="AD74" i="12"/>
  <c r="AF58" i="12"/>
  <c r="AG57" i="12"/>
  <c r="AA90" i="12"/>
  <c r="AB89" i="12"/>
  <c r="T130" i="12"/>
  <c r="S138" i="12"/>
  <c r="T137" i="12"/>
  <c r="W107" i="12"/>
  <c r="W115" i="12" s="1"/>
  <c r="V122" i="12"/>
  <c r="W121" i="12"/>
  <c r="R139" i="12"/>
  <c r="R147" i="12" s="1"/>
  <c r="Y105" i="12"/>
  <c r="X106" i="12"/>
  <c r="AD66" i="12"/>
  <c r="U123" i="12"/>
  <c r="U130" i="12" s="1"/>
  <c r="W117" i="12" l="1"/>
  <c r="U132" i="12"/>
  <c r="W116" i="12"/>
  <c r="AI53" i="12"/>
  <c r="Z101" i="12"/>
  <c r="AI52" i="12"/>
  <c r="Z100" i="12"/>
  <c r="AC85" i="12"/>
  <c r="R148" i="12"/>
  <c r="AE69" i="12"/>
  <c r="AC84" i="12"/>
  <c r="R149" i="12"/>
  <c r="AE68" i="12"/>
  <c r="U133" i="12"/>
  <c r="AL49" i="12"/>
  <c r="AJ45" i="12"/>
  <c r="AJ49" i="12"/>
  <c r="AE67" i="12"/>
  <c r="AF59" i="12"/>
  <c r="AF66" i="12" s="1"/>
  <c r="AG58" i="12"/>
  <c r="Z99" i="12"/>
  <c r="R146" i="12"/>
  <c r="AC83" i="12"/>
  <c r="Z105" i="12"/>
  <c r="Y106" i="12"/>
  <c r="U131" i="12"/>
  <c r="W114" i="12"/>
  <c r="AD75" i="12"/>
  <c r="AD83" i="12" s="1"/>
  <c r="X107" i="12"/>
  <c r="X115" i="12" s="1"/>
  <c r="W122" i="12"/>
  <c r="X121" i="12"/>
  <c r="U137" i="12"/>
  <c r="T138" i="12"/>
  <c r="AF73" i="12"/>
  <c r="AE74" i="12"/>
  <c r="S139" i="12"/>
  <c r="S146" i="12" s="1"/>
  <c r="V123" i="12"/>
  <c r="V131" i="12" s="1"/>
  <c r="AC89" i="12"/>
  <c r="AB90" i="12"/>
  <c r="AA91" i="12"/>
  <c r="AA99" i="12" s="1"/>
  <c r="AF69" i="12" l="1"/>
  <c r="AD84" i="12"/>
  <c r="S149" i="12"/>
  <c r="AF68" i="12"/>
  <c r="AD85" i="12"/>
  <c r="S148" i="12"/>
  <c r="AA101" i="12"/>
  <c r="X116" i="12"/>
  <c r="AA100" i="12"/>
  <c r="X117" i="12"/>
  <c r="V133" i="12"/>
  <c r="V132" i="12"/>
  <c r="AF67" i="12"/>
  <c r="AE75" i="12"/>
  <c r="AE83" i="12" s="1"/>
  <c r="AG59" i="12"/>
  <c r="AI58" i="12" s="1"/>
  <c r="AI60" i="12"/>
  <c r="V130" i="12"/>
  <c r="AD82" i="12"/>
  <c r="AA98" i="12"/>
  <c r="T139" i="12"/>
  <c r="T147" i="12" s="1"/>
  <c r="AB91" i="12"/>
  <c r="AB99" i="12" s="1"/>
  <c r="S147" i="12"/>
  <c r="AD89" i="12"/>
  <c r="AC90" i="12"/>
  <c r="AF74" i="12"/>
  <c r="AG73" i="12"/>
  <c r="X114" i="12"/>
  <c r="Y107" i="12"/>
  <c r="Y114" i="12" s="1"/>
  <c r="Z106" i="12"/>
  <c r="AA105" i="12"/>
  <c r="V137" i="12"/>
  <c r="U138" i="12"/>
  <c r="Y121" i="12"/>
  <c r="X122" i="12"/>
  <c r="W123" i="12"/>
  <c r="W130" i="12" s="1"/>
  <c r="Y116" i="12" l="1"/>
  <c r="T149" i="12"/>
  <c r="AG68" i="12"/>
  <c r="AI68" i="12" s="1"/>
  <c r="T148" i="12"/>
  <c r="AE85" i="12"/>
  <c r="AB101" i="12"/>
  <c r="AE84" i="12"/>
  <c r="W132" i="12"/>
  <c r="AB100" i="12"/>
  <c r="W133" i="12"/>
  <c r="AG69" i="12"/>
  <c r="AI69" i="12" s="1"/>
  <c r="Y117" i="12"/>
  <c r="AL65" i="12"/>
  <c r="AI65" i="12"/>
  <c r="AJ65" i="12" s="1"/>
  <c r="AE82" i="12"/>
  <c r="AF75" i="12"/>
  <c r="AF83" i="12" s="1"/>
  <c r="AI62" i="12"/>
  <c r="AJ61" i="12" s="1"/>
  <c r="AI64" i="12"/>
  <c r="AG66" i="12"/>
  <c r="AI66" i="12" s="1"/>
  <c r="AG67" i="12"/>
  <c r="AI67" i="12" s="1"/>
  <c r="W131" i="12"/>
  <c r="AB98" i="12"/>
  <c r="X123" i="12"/>
  <c r="X131" i="12" s="1"/>
  <c r="Y122" i="12"/>
  <c r="Z121" i="12"/>
  <c r="U139" i="12"/>
  <c r="U146" i="12" s="1"/>
  <c r="Y115" i="12"/>
  <c r="AG74" i="12"/>
  <c r="T146" i="12"/>
  <c r="V138" i="12"/>
  <c r="W137" i="12"/>
  <c r="AC91" i="12"/>
  <c r="AC99" i="12" s="1"/>
  <c r="AA106" i="12"/>
  <c r="AB105" i="12"/>
  <c r="AD90" i="12"/>
  <c r="AE89" i="12"/>
  <c r="Z107" i="12"/>
  <c r="Z114" i="12" s="1"/>
  <c r="U149" i="12" l="1"/>
  <c r="U148" i="12"/>
  <c r="X132" i="12"/>
  <c r="AC100" i="12"/>
  <c r="AF85" i="12"/>
  <c r="X133" i="12"/>
  <c r="Z116" i="12"/>
  <c r="AC101" i="12"/>
  <c r="AF84" i="12"/>
  <c r="Z117" i="12"/>
  <c r="AF82" i="12"/>
  <c r="AI76" i="12"/>
  <c r="Z115" i="12"/>
  <c r="X130" i="12"/>
  <c r="U147" i="12"/>
  <c r="Y123" i="12"/>
  <c r="Y131" i="12" s="1"/>
  <c r="X137" i="12"/>
  <c r="W138" i="12"/>
  <c r="AG75" i="12"/>
  <c r="AG84" i="12" s="1"/>
  <c r="AI84" i="12" s="1"/>
  <c r="AA107" i="12"/>
  <c r="AA114" i="12" s="1"/>
  <c r="V139" i="12"/>
  <c r="V147" i="12" s="1"/>
  <c r="AD91" i="12"/>
  <c r="AD98" i="12" s="1"/>
  <c r="AC98" i="12"/>
  <c r="AE90" i="12"/>
  <c r="AF89" i="12"/>
  <c r="AC105" i="12"/>
  <c r="AB106" i="12"/>
  <c r="Z122" i="12"/>
  <c r="AA121" i="12"/>
  <c r="AA117" i="12" l="1"/>
  <c r="AA116" i="12"/>
  <c r="AD101" i="12"/>
  <c r="AG85" i="12"/>
  <c r="AI85" i="12" s="1"/>
  <c r="V148" i="12"/>
  <c r="AD100" i="12"/>
  <c r="Y133" i="12"/>
  <c r="V149" i="12"/>
  <c r="Y132" i="12"/>
  <c r="AE91" i="12"/>
  <c r="AE99" i="12" s="1"/>
  <c r="AI74" i="12"/>
  <c r="AI81" i="12" s="1"/>
  <c r="AI80" i="12"/>
  <c r="AI78" i="12"/>
  <c r="AG82" i="12"/>
  <c r="AI82" i="12" s="1"/>
  <c r="AG83" i="12"/>
  <c r="AI83" i="12" s="1"/>
  <c r="AA115" i="12"/>
  <c r="V146" i="12"/>
  <c r="Y130" i="12"/>
  <c r="AB121" i="12"/>
  <c r="AA122" i="12"/>
  <c r="AB107" i="12"/>
  <c r="AB115" i="12" s="1"/>
  <c r="Z123" i="12"/>
  <c r="Z131" i="12" s="1"/>
  <c r="AD105" i="12"/>
  <c r="AC106" i="12"/>
  <c r="AD99" i="12"/>
  <c r="AG89" i="12"/>
  <c r="AF90" i="12"/>
  <c r="W139" i="12"/>
  <c r="W147" i="12" s="1"/>
  <c r="X138" i="12"/>
  <c r="Y137" i="12"/>
  <c r="Z133" i="12" l="1"/>
  <c r="W149" i="12"/>
  <c r="Z132" i="12"/>
  <c r="W148" i="12"/>
  <c r="AE101" i="12"/>
  <c r="AB117" i="12"/>
  <c r="AE100" i="12"/>
  <c r="AB116" i="12"/>
  <c r="AL81" i="12"/>
  <c r="AJ77" i="12"/>
  <c r="AJ81" i="12"/>
  <c r="AE98" i="12"/>
  <c r="AF91" i="12"/>
  <c r="AF99" i="12" s="1"/>
  <c r="W146" i="12"/>
  <c r="AD106" i="12"/>
  <c r="AE105" i="12"/>
  <c r="AB114" i="12"/>
  <c r="Z130" i="12"/>
  <c r="AG90" i="12"/>
  <c r="X139" i="12"/>
  <c r="X147" i="12" s="1"/>
  <c r="AA123" i="12"/>
  <c r="AA130" i="12" s="1"/>
  <c r="Y138" i="12"/>
  <c r="Z137" i="12"/>
  <c r="AC107" i="12"/>
  <c r="AC115" i="12" s="1"/>
  <c r="AB122" i="12"/>
  <c r="AC121" i="12"/>
  <c r="AF100" i="12" l="1"/>
  <c r="AF101" i="12"/>
  <c r="AC117" i="12"/>
  <c r="AA133" i="12"/>
  <c r="AC116" i="12"/>
  <c r="AA132" i="12"/>
  <c r="X149" i="12"/>
  <c r="X148" i="12"/>
  <c r="AF98" i="12"/>
  <c r="AI92" i="12"/>
  <c r="AA131" i="12"/>
  <c r="X146" i="12"/>
  <c r="AC122" i="12"/>
  <c r="AD121" i="12"/>
  <c r="Z138" i="12"/>
  <c r="AA137" i="12"/>
  <c r="AB123" i="12"/>
  <c r="AB130" i="12" s="1"/>
  <c r="Y139" i="12"/>
  <c r="Y146" i="12" s="1"/>
  <c r="AC114" i="12"/>
  <c r="AF105" i="12"/>
  <c r="AE106" i="12"/>
  <c r="AG91" i="12"/>
  <c r="AG100" i="12" s="1"/>
  <c r="AD107" i="12"/>
  <c r="AD114" i="12" s="1"/>
  <c r="AI100" i="12" l="1"/>
  <c r="AD116" i="12"/>
  <c r="AD117" i="12"/>
  <c r="AG101" i="12"/>
  <c r="AI101" i="12" s="1"/>
  <c r="AB132" i="12"/>
  <c r="AB133" i="12"/>
  <c r="Y149" i="12"/>
  <c r="Y148" i="12"/>
  <c r="AI90" i="12"/>
  <c r="AL97" i="12" s="1"/>
  <c r="AE107" i="12"/>
  <c r="AE115" i="12" s="1"/>
  <c r="AI94" i="12"/>
  <c r="AI96" i="12"/>
  <c r="AG98" i="12"/>
  <c r="AI98" i="12" s="1"/>
  <c r="AG99" i="12"/>
  <c r="AI99" i="12" s="1"/>
  <c r="Y147" i="12"/>
  <c r="AB131" i="12"/>
  <c r="AA138" i="12"/>
  <c r="AB137" i="12"/>
  <c r="Z139" i="12"/>
  <c r="Z146" i="12" s="1"/>
  <c r="AG105" i="12"/>
  <c r="AF106" i="12"/>
  <c r="AE121" i="12"/>
  <c r="AD122" i="12"/>
  <c r="AD115" i="12"/>
  <c r="AC123" i="12"/>
  <c r="AC130" i="12" s="1"/>
  <c r="AE117" i="12" l="1"/>
  <c r="AC132" i="12"/>
  <c r="Z148" i="12"/>
  <c r="AE116" i="12"/>
  <c r="AC133" i="12"/>
  <c r="Z149" i="12"/>
  <c r="AI97" i="12"/>
  <c r="AJ97" i="12" s="1"/>
  <c r="AE114" i="12"/>
  <c r="AJ93" i="12"/>
  <c r="AF107" i="12"/>
  <c r="AF114" i="12" s="1"/>
  <c r="AG106" i="12"/>
  <c r="AC131" i="12"/>
  <c r="Z147" i="12"/>
  <c r="AE122" i="12"/>
  <c r="AF121" i="12"/>
  <c r="AB138" i="12"/>
  <c r="AC137" i="12"/>
  <c r="AA139" i="12"/>
  <c r="AA147" i="12" s="1"/>
  <c r="AD123" i="12"/>
  <c r="AD131" i="12" s="1"/>
  <c r="AF116" i="12" l="1"/>
  <c r="AD133" i="12"/>
  <c r="AF117" i="12"/>
  <c r="AD132" i="12"/>
  <c r="AA149" i="12"/>
  <c r="AA148" i="12"/>
  <c r="AF115" i="12"/>
  <c r="AE123" i="12"/>
  <c r="AE130" i="12" s="1"/>
  <c r="AG107" i="12"/>
  <c r="AI106" i="12" s="1"/>
  <c r="AI108" i="12"/>
  <c r="AD130" i="12"/>
  <c r="AA146" i="12"/>
  <c r="AD137" i="12"/>
  <c r="AC138" i="12"/>
  <c r="AB139" i="12"/>
  <c r="AB147" i="12" s="1"/>
  <c r="AG121" i="12"/>
  <c r="AF122" i="12"/>
  <c r="AE133" i="12" l="1"/>
  <c r="AE132" i="12"/>
  <c r="AB149" i="12"/>
  <c r="AG117" i="12"/>
  <c r="AI117" i="12" s="1"/>
  <c r="AB148" i="12"/>
  <c r="AG116" i="12"/>
  <c r="AI116" i="12" s="1"/>
  <c r="AL113" i="12"/>
  <c r="AI113" i="12"/>
  <c r="AJ113" i="12" s="1"/>
  <c r="AG115" i="12"/>
  <c r="AI115" i="12" s="1"/>
  <c r="AG114" i="12"/>
  <c r="AI114" i="12" s="1"/>
  <c r="AE131" i="12"/>
  <c r="AI112" i="12"/>
  <c r="AI110" i="12"/>
  <c r="AJ109" i="12" s="1"/>
  <c r="AF123" i="12"/>
  <c r="AF130" i="12" s="1"/>
  <c r="AG122" i="12"/>
  <c r="AC139" i="12"/>
  <c r="AC146" i="12" s="1"/>
  <c r="AB146" i="12"/>
  <c r="AE137" i="12"/>
  <c r="AD138" i="12"/>
  <c r="AC149" i="12" l="1"/>
  <c r="AC148" i="12"/>
  <c r="AF132" i="12"/>
  <c r="AF133" i="12"/>
  <c r="AG123" i="12"/>
  <c r="AG131" i="12" s="1"/>
  <c r="AI124" i="12"/>
  <c r="AF131" i="12"/>
  <c r="AF137" i="12"/>
  <c r="AE138" i="12"/>
  <c r="AD139" i="12"/>
  <c r="AD147" i="12" s="1"/>
  <c r="AC147" i="12"/>
  <c r="AI131" i="12" l="1"/>
  <c r="AD148" i="12"/>
  <c r="AD149" i="12"/>
  <c r="AG133" i="12"/>
  <c r="AI133" i="12" s="1"/>
  <c r="AG132" i="12"/>
  <c r="AI132" i="12" s="1"/>
  <c r="AG130" i="12"/>
  <c r="AI130" i="12" s="1"/>
  <c r="AE139" i="12"/>
  <c r="AE147" i="12" s="1"/>
  <c r="AI128" i="12"/>
  <c r="AI126" i="12"/>
  <c r="AI122" i="12"/>
  <c r="AL129" i="12" s="1"/>
  <c r="AD146" i="12"/>
  <c r="AG137" i="12"/>
  <c r="AF138" i="12"/>
  <c r="AE148" i="12" l="1"/>
  <c r="AE149" i="12"/>
  <c r="AI129" i="12"/>
  <c r="AJ129" i="12" s="1"/>
  <c r="AE146" i="12"/>
  <c r="AF139" i="12"/>
  <c r="AF146" i="12" s="1"/>
  <c r="AJ125" i="12"/>
  <c r="AG138" i="12"/>
  <c r="AF149" i="12" l="1"/>
  <c r="AF148" i="12"/>
  <c r="AF147" i="12"/>
  <c r="AI140" i="12"/>
  <c r="AG139" i="12"/>
  <c r="AG146" i="12" s="1"/>
  <c r="AI146" i="12" s="1"/>
  <c r="AG149" i="12" l="1"/>
  <c r="AI149" i="12" s="1"/>
  <c r="AG148" i="12"/>
  <c r="AI148" i="12" s="1"/>
  <c r="AI144" i="12"/>
  <c r="AI142" i="12"/>
  <c r="AI138" i="12"/>
  <c r="AI145" i="12" s="1"/>
  <c r="AG147" i="12"/>
  <c r="AI147" i="12" s="1"/>
  <c r="AL145" i="12" l="1"/>
  <c r="AJ141" i="12"/>
  <c r="AJ145" i="12"/>
  <c r="U3" i="12" l="1"/>
  <c r="Y3" i="12" l="1"/>
  <c r="U4" i="12"/>
  <c r="Y4" i="12" s="1"/>
  <c r="AH3" i="12"/>
  <c r="AH5" i="12" l="1"/>
  <c r="AL19" i="13" l="1"/>
  <c r="AH3" i="13" s="1"/>
  <c r="AJ19" i="13"/>
</calcChain>
</file>

<file path=xl/sharedStrings.xml><?xml version="1.0" encoding="utf-8"?>
<sst xmlns="http://schemas.openxmlformats.org/spreadsheetml/2006/main" count="785" uniqueCount="60">
  <si>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</si>
  <si>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</si>
  <si>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</si>
  <si>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</si>
  <si>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</si>
  <si>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</si>
  <si>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</si>
  <si>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</si>
  <si>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</si>
  <si>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</si>
  <si>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</si>
  <si>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</si>
  <si>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</si>
  <si>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</si>
  <si>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</si>
  <si>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</si>
  <si>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</si>
  <si>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対象期間外</t>
    <rPh sb="0" eb="2">
      <t>タイショウ</t>
    </rPh>
    <rPh sb="2" eb="5">
      <t>キカンガイ</t>
    </rPh>
    <phoneticPr fontId="2"/>
  </si>
  <si>
    <t>対象期間外</t>
    <rPh sb="0" eb="5">
      <t>タイショウキカンガイ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</si>
  <si>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</si>
  <si>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</si>
  <si>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休</t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</si>
  <si>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</si>
  <si>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雨</t>
  </si>
  <si>
    <t>夏休</t>
  </si>
  <si>
    <t>冬休</t>
  </si>
  <si>
    <t>○○○○工事(○○○○工区)</t>
    <rPh sb="4" eb="6">
      <t>コウジ</t>
    </rPh>
    <rPh sb="11" eb="13">
      <t>コウク</t>
    </rPh>
    <phoneticPr fontId="2"/>
  </si>
  <si>
    <t>休日取得計画・実績表（現場閉所による週休２日工事）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ゲンバ</t>
    </rPh>
    <rPh sb="13" eb="15">
      <t>ヘイショ</t>
    </rPh>
    <rPh sb="18" eb="20">
      <t>シュウキュウ</t>
    </rPh>
    <rPh sb="21" eb="22">
      <t>ニチ</t>
    </rPh>
    <rPh sb="22" eb="24">
      <t>コウジ</t>
    </rPh>
    <phoneticPr fontId="2"/>
  </si>
  <si>
    <t>月単位達成状況(計画)</t>
    <rPh sb="0" eb="3">
      <t>ツキタンイ</t>
    </rPh>
    <rPh sb="3" eb="5">
      <t>タッセイ</t>
    </rPh>
    <rPh sb="5" eb="7">
      <t>ジョウキョウ</t>
    </rPh>
    <rPh sb="8" eb="10">
      <t>ケイカク</t>
    </rPh>
    <phoneticPr fontId="2"/>
  </si>
  <si>
    <t>月単位達成状況(実施)</t>
    <rPh sb="0" eb="3">
      <t>ツキタンイ</t>
    </rPh>
    <rPh sb="3" eb="5">
      <t>タッセイ</t>
    </rPh>
    <rPh sb="5" eb="7">
      <t>ジョウキョウ</t>
    </rPh>
    <rPh sb="8" eb="10">
      <t>ジッシ</t>
    </rPh>
    <phoneticPr fontId="2"/>
  </si>
  <si>
    <t>第４土曜（計画）</t>
    <rPh sb="0" eb="1">
      <t>ダイ</t>
    </rPh>
    <rPh sb="2" eb="4">
      <t>ドヨウ</t>
    </rPh>
    <rPh sb="5" eb="7">
      <t>ケイカク</t>
    </rPh>
    <phoneticPr fontId="2"/>
  </si>
  <si>
    <t>第４土曜（実施）</t>
    <rPh sb="5" eb="7">
      <t>ジッシ</t>
    </rPh>
    <phoneticPr fontId="2"/>
  </si>
  <si>
    <t>第２土曜（計画）</t>
    <rPh sb="0" eb="1">
      <t>ダイ</t>
    </rPh>
    <rPh sb="2" eb="4">
      <t>ドヨウ</t>
    </rPh>
    <rPh sb="5" eb="7">
      <t>ケイカク</t>
    </rPh>
    <phoneticPr fontId="2"/>
  </si>
  <si>
    <t>第２土曜（実施）</t>
    <rPh sb="5" eb="7">
      <t>ジッシ</t>
    </rPh>
    <phoneticPr fontId="2"/>
  </si>
  <si>
    <t>元日</t>
  </si>
  <si>
    <t>成人の日</t>
  </si>
  <si>
    <t>建国記念の日</t>
  </si>
  <si>
    <t>天皇誕生日</t>
  </si>
  <si>
    <t>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</si>
  <si>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</si>
  <si>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</si>
  <si>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</si>
  <si>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</si>
  <si>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</si>
  <si>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</si>
  <si>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</si>
  <si>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</si>
  <si>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</si>
  <si>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</si>
  <si>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</si>
  <si>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</si>
  <si>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【記入例】休日取得計画・実績表</t>
    <rPh sb="1" eb="3">
      <t>キニュウ</t>
    </rPh>
    <rPh sb="3" eb="4">
      <t>レイ</t>
    </rPh>
    <rPh sb="5" eb="7">
      <t>キュウジツ</t>
    </rPh>
    <rPh sb="7" eb="9">
      <t>シュトク</t>
    </rPh>
    <rPh sb="9" eb="11">
      <t>ケイカク</t>
    </rPh>
    <rPh sb="12" eb="14">
      <t>ジッセキ</t>
    </rPh>
    <rPh sb="14" eb="15">
      <t>ヒョウ</t>
    </rPh>
    <phoneticPr fontId="2"/>
  </si>
  <si>
    <t>祝日（土日以外）</t>
    <rPh sb="0" eb="2">
      <t>シュクジツ</t>
    </rPh>
    <rPh sb="3" eb="5">
      <t>ドニチ</t>
    </rPh>
    <rPh sb="5" eb="7">
      <t>イガイ</t>
    </rPh>
    <phoneticPr fontId="2"/>
  </si>
  <si>
    <t>祝日（土日以外）</t>
    <rPh sb="0" eb="2">
      <t>シュクジツ</t>
    </rPh>
    <rPh sb="3" eb="7">
      <t>ドニチイガイ</t>
    </rPh>
    <phoneticPr fontId="2"/>
  </si>
  <si>
    <t>https://www8.cao.go.jp/chosei/shukujitsu/gaiyou.html</t>
  </si>
  <si>
    <t>祝日（土日以外）</t>
    <rPh sb="0" eb="2">
      <t>シュクジツ</t>
    </rPh>
    <rPh sb="3" eb="5">
      <t>ドニチ</t>
    </rPh>
    <rPh sb="5" eb="7">
      <t>イガイ</t>
    </rPh>
    <phoneticPr fontId="2"/>
  </si>
  <si>
    <t>土日祝日</t>
    <rPh sb="0" eb="2">
      <t>ドニチ</t>
    </rPh>
    <rPh sb="2" eb="4">
      <t>シュクジツ</t>
    </rPh>
    <phoneticPr fontId="2"/>
  </si>
  <si>
    <t>準備</t>
  </si>
  <si>
    <t>□□□□工事</t>
    <rPh sb="4" eb="6">
      <t>コウジ</t>
    </rPh>
    <phoneticPr fontId="2"/>
  </si>
  <si>
    <t>片付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</si>
</sst>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6"/>
      <color theme="1"/>
      <name val="HGｺﾞｼｯｸM"/>
      <family val="3"/>
      <charset val="128"/>
    </font>
    <font>
      <sz val="8"/>
      <name val="HGｺﾞｼｯｸM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hair">
        <color auto="1"/>
      </top>
      <bottom/>
      <diagonal/>
    </border>
  </borders>
  <cellStyleXfs count="4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6" applyNumberFormat="0" applyFill="0" applyAlignment="0" applyProtection="0">
      <alignment vertical="center"/>
    </xf>
    <xf numFmtId="0" fontId="14" fillId="0" borderId="47" applyNumberFormat="0" applyFill="0" applyAlignment="0" applyProtection="0">
      <alignment vertical="center"/>
    </xf>
    <xf numFmtId="0" fontId="15" fillId="0" borderId="4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6" borderId="49" applyNumberFormat="0" applyAlignment="0" applyProtection="0">
      <alignment vertical="center"/>
    </xf>
    <xf numFmtId="0" fontId="19" fillId="7" borderId="50" applyNumberFormat="0" applyAlignment="0" applyProtection="0">
      <alignment vertical="center"/>
    </xf>
    <xf numFmtId="0" fontId="20" fillId="7" borderId="49" applyNumberFormat="0" applyAlignment="0" applyProtection="0">
      <alignment vertical="center"/>
    </xf>
    <xf numFmtId="0" fontId="21" fillId="0" borderId="51" applyNumberFormat="0" applyFill="0" applyAlignment="0" applyProtection="0">
      <alignment vertical="center"/>
    </xf>
    <xf numFmtId="0" fontId="22" fillId="8" borderId="5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5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4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" fontId="4" fillId="0" borderId="0" xfId="0" applyNumberFormat="1" applyFont="1">
      <alignment vertical="center"/>
    </xf>
    <xf numFmtId="0" fontId="8" fillId="0" borderId="0" xfId="0" applyFont="1">
      <alignment vertical="center"/>
    </xf>
    <xf numFmtId="177" fontId="4" fillId="0" borderId="8" xfId="1" applyNumberFormat="1" applyFont="1" applyBorder="1" applyAlignment="1" applyProtection="1">
      <alignment horizontal="center" vertical="center"/>
    </xf>
    <xf numFmtId="177" fontId="4" fillId="0" borderId="18" xfId="1" applyNumberFormat="1" applyFont="1" applyBorder="1" applyAlignment="1" applyProtection="1">
      <alignment horizontal="center" vertical="center"/>
    </xf>
    <xf numFmtId="177" fontId="4" fillId="0" borderId="16" xfId="1" applyNumberFormat="1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  <protection locked="0"/>
    </xf>
    <xf numFmtId="177" fontId="4" fillId="0" borderId="0" xfId="1" applyNumberFormat="1" applyFont="1" applyBorder="1" applyAlignment="1" applyProtection="1">
      <alignment horizontal="center" vertical="center"/>
    </xf>
    <xf numFmtId="14" fontId="0" fillId="0" borderId="0" xfId="0" applyNumberFormat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9" fillId="0" borderId="59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11" fillId="0" borderId="45" xfId="0" applyFont="1" applyFill="1" applyBorder="1" applyAlignment="1" applyProtection="1">
      <alignment horizontal="center" vertical="center"/>
    </xf>
    <xf numFmtId="0" fontId="11" fillId="0" borderId="59" xfId="0" applyFont="1" applyFill="1" applyBorder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vertical="center" shrinkToFit="1"/>
    </xf>
    <xf numFmtId="177" fontId="4" fillId="0" borderId="0" xfId="0" applyNumberFormat="1" applyFont="1" applyFill="1" applyProtection="1">
      <alignment vertical="center"/>
    </xf>
    <xf numFmtId="177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77" fontId="4" fillId="0" borderId="0" xfId="0" applyNumberFormat="1" applyFont="1" applyAlignment="1" applyProtection="1">
      <alignment horizontal="center" vertical="center"/>
    </xf>
    <xf numFmtId="177" fontId="3" fillId="0" borderId="0" xfId="0" applyNumberFormat="1" applyFont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55" fontId="4" fillId="0" borderId="6" xfId="0" applyNumberFormat="1" applyFont="1" applyBorder="1" applyAlignment="1" applyProtection="1">
      <alignment horizontal="center" vertical="center"/>
    </xf>
    <xf numFmtId="55" fontId="4" fillId="0" borderId="7" xfId="0" applyNumberFormat="1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 shrinkToFit="1"/>
    </xf>
    <xf numFmtId="178" fontId="4" fillId="0" borderId="3" xfId="0" applyNumberFormat="1" applyFont="1" applyBorder="1" applyAlignment="1" applyProtection="1">
      <alignment horizontal="center" vertical="center"/>
    </xf>
    <xf numFmtId="0" fontId="7" fillId="0" borderId="32" xfId="0" applyFont="1" applyBorder="1" applyProtection="1">
      <alignment vertical="center"/>
    </xf>
    <xf numFmtId="176" fontId="4" fillId="0" borderId="17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4" xfId="0" applyFont="1" applyBorder="1" applyProtection="1">
      <alignment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4" fillId="0" borderId="31" xfId="0" applyFont="1" applyBorder="1" applyProtection="1">
      <alignment vertical="center"/>
    </xf>
    <xf numFmtId="0" fontId="4" fillId="0" borderId="15" xfId="0" applyFont="1" applyBorder="1" applyProtection="1">
      <alignment vertical="center"/>
    </xf>
    <xf numFmtId="0" fontId="4" fillId="0" borderId="0" xfId="0" applyFont="1" applyAlignment="1" applyProtection="1">
      <alignment horizontal="center" vertical="center" shrinkToFit="1"/>
    </xf>
    <xf numFmtId="0" fontId="10" fillId="0" borderId="0" xfId="0" applyFont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32" xfId="0" applyFont="1" applyBorder="1" applyAlignment="1" applyProtection="1">
      <alignment horizontal="center" vertical="center"/>
    </xf>
    <xf numFmtId="55" fontId="4" fillId="0" borderId="3" xfId="0" applyNumberFormat="1" applyFont="1" applyBorder="1" applyAlignment="1" applyProtection="1">
      <alignment horizontal="center" vertical="center"/>
    </xf>
    <xf numFmtId="55" fontId="4" fillId="0" borderId="17" xfId="0" applyNumberFormat="1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178" fontId="4" fillId="0" borderId="32" xfId="0" applyNumberFormat="1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78" fontId="4" fillId="0" borderId="5" xfId="0" applyNumberFormat="1" applyFont="1" applyBorder="1" applyAlignment="1" applyProtection="1">
      <alignment horizontal="center" vertical="center"/>
    </xf>
    <xf numFmtId="0" fontId="29" fillId="0" borderId="32" xfId="0" applyFont="1" applyBorder="1" applyProtection="1">
      <alignment vertical="center"/>
    </xf>
    <xf numFmtId="55" fontId="28" fillId="0" borderId="3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178" fontId="4" fillId="34" borderId="5" xfId="0" applyNumberFormat="1" applyFont="1" applyFill="1" applyBorder="1" applyAlignment="1" applyProtection="1">
      <alignment horizontal="center" vertical="center"/>
    </xf>
    <xf numFmtId="55" fontId="28" fillId="0" borderId="6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177" fontId="4" fillId="0" borderId="0" xfId="0" applyNumberFormat="1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9" fillId="0" borderId="60" xfId="0" applyFont="1" applyFill="1" applyBorder="1" applyAlignment="1" applyProtection="1">
      <alignment horizontal="center" vertical="center"/>
    </xf>
    <xf numFmtId="0" fontId="9" fillId="0" borderId="61" xfId="0" applyFont="1" applyFill="1" applyBorder="1" applyAlignment="1" applyProtection="1">
      <alignment horizontal="center" vertical="center"/>
    </xf>
    <xf numFmtId="0" fontId="9" fillId="0" borderId="36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55" fontId="9" fillId="0" borderId="9" xfId="0" applyNumberFormat="1" applyFont="1" applyBorder="1" applyAlignment="1" applyProtection="1">
      <alignment horizontal="center" vertical="center"/>
    </xf>
    <xf numFmtId="55" fontId="9" fillId="0" borderId="33" xfId="0" applyNumberFormat="1" applyFont="1" applyBorder="1" applyAlignment="1" applyProtection="1">
      <alignment horizontal="center" vertical="center"/>
    </xf>
    <xf numFmtId="55" fontId="9" fillId="0" borderId="10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11" xfId="0" applyFont="1" applyBorder="1" applyAlignment="1" applyProtection="1">
      <alignment horizontal="center" vertical="center" textRotation="255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</xf>
    <xf numFmtId="0" fontId="7" fillId="0" borderId="27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179" fontId="8" fillId="2" borderId="2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176" fontId="4" fillId="0" borderId="56" xfId="0" applyNumberFormat="1" applyFont="1" applyBorder="1" applyAlignment="1" applyProtection="1">
      <alignment horizontal="center" vertical="center"/>
    </xf>
    <xf numFmtId="176" fontId="4" fillId="0" borderId="55" xfId="0" applyNumberFormat="1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177" fontId="4" fillId="0" borderId="16" xfId="0" applyNumberFormat="1" applyFont="1" applyFill="1" applyBorder="1" applyAlignment="1" applyProtection="1">
      <alignment horizontal="center" vertical="center"/>
    </xf>
    <xf numFmtId="177" fontId="4" fillId="0" borderId="57" xfId="0" applyNumberFormat="1" applyFont="1" applyFill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39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76" fontId="4" fillId="0" borderId="41" xfId="0" applyNumberFormat="1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/>
    </xf>
    <xf numFmtId="177" fontId="4" fillId="0" borderId="18" xfId="0" applyNumberFormat="1" applyFont="1" applyFill="1" applyBorder="1" applyAlignment="1" applyProtection="1">
      <alignment horizontal="center" vertical="center"/>
    </xf>
    <xf numFmtId="177" fontId="4" fillId="0" borderId="26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181" fontId="4" fillId="0" borderId="0" xfId="0" applyNumberFormat="1" applyFont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 textRotation="255"/>
    </xf>
    <xf numFmtId="0" fontId="4" fillId="0" borderId="19" xfId="0" applyFont="1" applyBorder="1" applyAlignment="1" applyProtection="1">
      <alignment horizontal="center" vertical="center" textRotation="255"/>
    </xf>
    <xf numFmtId="179" fontId="4" fillId="2" borderId="0" xfId="0" applyNumberFormat="1" applyFont="1" applyFill="1" applyAlignment="1" applyProtection="1">
      <alignment horizontal="center" vertical="center" shrinkToFit="1"/>
    </xf>
    <xf numFmtId="179" fontId="8" fillId="2" borderId="28" xfId="0" applyNumberFormat="1" applyFont="1" applyFill="1" applyBorder="1" applyAlignment="1" applyProtection="1">
      <alignment horizontal="center" vertical="center" shrinkToFit="1"/>
    </xf>
    <xf numFmtId="179" fontId="8" fillId="2" borderId="29" xfId="0" applyNumberFormat="1" applyFont="1" applyFill="1" applyBorder="1" applyAlignment="1" applyProtection="1">
      <alignment horizontal="center" vertical="center" shrinkToFit="1"/>
    </xf>
    <xf numFmtId="179" fontId="8" fillId="2" borderId="30" xfId="0" applyNumberFormat="1" applyFont="1" applyFill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textRotation="255"/>
    </xf>
    <xf numFmtId="0" fontId="4" fillId="0" borderId="19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2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</xf>
    <xf numFmtId="0" fontId="4" fillId="0" borderId="4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43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 textRotation="255"/>
    </xf>
    <xf numFmtId="0" fontId="4" fillId="0" borderId="3" xfId="0" applyFont="1" applyBorder="1" applyAlignment="1" applyProtection="1">
      <alignment horizontal="center" vertical="center" textRotation="255"/>
    </xf>
    <xf numFmtId="178" fontId="4" fillId="35" borderId="3" xfId="0" applyNumberFormat="1" applyFont="1" applyFill="1" applyBorder="1" applyAlignment="1" applyProtection="1">
      <alignment horizontal="center" vertical="center"/>
    </xf>
  </cellXfs>
  <cellStyles count="43">
    <cellStyle name="20% - アクセント 1" xfId="19" builtinId="30" customBuiltin="1"/>
    <cellStyle name="20% - アクセント 2" xfId="22" builtinId="34" customBuiltin="1"/>
    <cellStyle name="20% - アクセント 3" xfId="25" builtinId="38" customBuiltin="1"/>
    <cellStyle name="20% - アクセント 4" xfId="28" builtinId="42" customBuiltin="1"/>
    <cellStyle name="20% - アクセント 5" xfId="31" builtinId="46" customBuiltin="1"/>
    <cellStyle name="20% - アクセント 6" xfId="34" builtinId="50" customBuiltin="1"/>
    <cellStyle name="40% - アクセント 1" xfId="20" builtinId="31" customBuiltin="1"/>
    <cellStyle name="40% - アクセント 2" xfId="23" builtinId="35" customBuiltin="1"/>
    <cellStyle name="40% - アクセント 3" xfId="26" builtinId="39" customBuiltin="1"/>
    <cellStyle name="40% - アクセント 4" xfId="29" builtinId="43" customBuiltin="1"/>
    <cellStyle name="40% - アクセント 5" xfId="32" builtinId="47" customBuiltin="1"/>
    <cellStyle name="40% - アクセント 6" xfId="35" builtinId="51" customBuiltin="1"/>
    <cellStyle name="60% - アクセント 1 2" xfId="37" xr:uid="{00000000-0005-0000-0000-00000C000000}"/>
    <cellStyle name="60% - アクセント 2 2" xfId="38" xr:uid="{00000000-0005-0000-0000-00000D000000}"/>
    <cellStyle name="60% - アクセント 3 2" xfId="39" xr:uid="{00000000-0005-0000-0000-00000E000000}"/>
    <cellStyle name="60% - アクセント 4 2" xfId="40" xr:uid="{00000000-0005-0000-0000-00000F000000}"/>
    <cellStyle name="60% - アクセント 5 2" xfId="41" xr:uid="{00000000-0005-0000-0000-000010000000}"/>
    <cellStyle name="60% - アクセント 6 2" xfId="42" xr:uid="{00000000-0005-0000-0000-000011000000}"/>
    <cellStyle name="アクセント 1" xfId="18" builtinId="29" customBuiltin="1"/>
    <cellStyle name="アクセント 2" xfId="21" builtinId="33" customBuiltin="1"/>
    <cellStyle name="アクセント 3" xfId="24" builtinId="37" customBuiltin="1"/>
    <cellStyle name="アクセント 4" xfId="27" builtinId="41" customBuiltin="1"/>
    <cellStyle name="アクセント 5" xfId="30" builtinId="45" customBuiltin="1"/>
    <cellStyle name="アクセント 6" xfId="33" builtinId="49" customBuiltin="1"/>
    <cellStyle name="タイトル" xfId="2" builtinId="15" customBuiltin="1"/>
    <cellStyle name="チェック セル" xfId="13" builtinId="23" customBuiltin="1"/>
    <cellStyle name="どちらでもない 2" xfId="36" xr:uid="{00000000-0005-0000-0000-00001A000000}"/>
    <cellStyle name="パーセント" xfId="1" builtinId="5"/>
    <cellStyle name="メモ" xfId="15" builtinId="10" customBuiltin="1"/>
    <cellStyle name="リンク セル" xfId="12" builtinId="24" customBuiltin="1"/>
    <cellStyle name="悪い" xfId="8" builtinId="27" customBuiltin="1"/>
    <cellStyle name="計算" xfId="11" builtinId="22" customBuiltin="1"/>
    <cellStyle name="警告文" xfId="14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7" builtinId="26" customBuiltin="1"/>
  </cellStyles>
  <dxfs count="271"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 patternType="solid"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00"/>
      <color rgb="FFFFCCFF"/>
      <color rgb="FFFFFF99"/>
      <color rgb="FFFFFFCC"/>
      <color rgb="FFCCFF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15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40</xdr:row>
      <xdr:rowOff>115454</xdr:rowOff>
    </xdr:from>
    <xdr:to>
      <xdr:col>51</xdr:col>
      <xdr:colOff>346364</xdr:colOff>
      <xdr:row>41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729537" y="504940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49</xdr:row>
      <xdr:rowOff>21896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841691" y="26202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42</xdr:row>
      <xdr:rowOff>115454</xdr:rowOff>
    </xdr:from>
    <xdr:to>
      <xdr:col>51</xdr:col>
      <xdr:colOff>346364</xdr:colOff>
      <xdr:row>43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729537" y="624955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55</xdr:row>
      <xdr:rowOff>21896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7250103" y="78704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11</xdr:col>
      <xdr:colOff>57978</xdr:colOff>
      <xdr:row>27</xdr:row>
      <xdr:rowOff>57978</xdr:rowOff>
    </xdr:from>
    <xdr:ext cx="2656542" cy="274108"/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744153" y="3448878"/>
          <a:ext cx="2656542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6</xdr:col>
      <xdr:colOff>105190</xdr:colOff>
      <xdr:row>42</xdr:row>
      <xdr:rowOff>50938</xdr:rowOff>
    </xdr:from>
    <xdr:ext cx="3627782" cy="661448"/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362615" y="4984888"/>
          <a:ext cx="3627782" cy="661448"/>
        </a:xfrm>
        <a:prstGeom prst="wedgeRoundRectCallout">
          <a:avLst>
            <a:gd name="adj1" fmla="val 51936"/>
            <a:gd name="adj2" fmla="val 71971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18</xdr:col>
      <xdr:colOff>257999</xdr:colOff>
      <xdr:row>60</xdr:row>
      <xdr:rowOff>102974</xdr:rowOff>
    </xdr:from>
    <xdr:ext cx="2943225" cy="467778"/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944424" y="7094324"/>
          <a:ext cx="2943225" cy="467778"/>
        </a:xfrm>
        <a:prstGeom prst="wedgeRoundRectCallout">
          <a:avLst>
            <a:gd name="adj1" fmla="val -65758"/>
            <a:gd name="adj2" fmla="val 33980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13</xdr:col>
      <xdr:colOff>273327</xdr:colOff>
      <xdr:row>62</xdr:row>
      <xdr:rowOff>157370</xdr:rowOff>
    </xdr:from>
    <xdr:to>
      <xdr:col>17</xdr:col>
      <xdr:colOff>8283</xdr:colOff>
      <xdr:row>64</xdr:row>
      <xdr:rowOff>152400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531002" y="7663070"/>
          <a:ext cx="877956" cy="33793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75096</xdr:colOff>
      <xdr:row>58</xdr:row>
      <xdr:rowOff>167308</xdr:rowOff>
    </xdr:from>
    <xdr:ext cx="2247901" cy="661448"/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068996" y="7050708"/>
          <a:ext cx="2247901" cy="661448"/>
        </a:xfrm>
        <a:prstGeom prst="wedgeRoundRectCallout">
          <a:avLst>
            <a:gd name="adj1" fmla="val 63637"/>
            <a:gd name="adj2" fmla="val -21291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29</xdr:col>
      <xdr:colOff>281609</xdr:colOff>
      <xdr:row>126</xdr:row>
      <xdr:rowOff>173934</xdr:rowOff>
    </xdr:from>
    <xdr:to>
      <xdr:col>32</xdr:col>
      <xdr:colOff>281609</xdr:colOff>
      <xdr:row>129</xdr:row>
      <xdr:rowOff>8281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9218544" y="15090912"/>
          <a:ext cx="869674" cy="3561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819978</xdr:colOff>
      <xdr:row>142</xdr:row>
      <xdr:rowOff>165652</xdr:rowOff>
    </xdr:from>
    <xdr:to>
      <xdr:col>5</xdr:col>
      <xdr:colOff>16566</xdr:colOff>
      <xdr:row>145</xdr:row>
      <xdr:rowOff>1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093304" y="16821978"/>
          <a:ext cx="902805" cy="35615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137494</xdr:colOff>
      <xdr:row>124</xdr:row>
      <xdr:rowOff>64878</xdr:rowOff>
    </xdr:from>
    <xdr:ext cx="2943225" cy="467778"/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823919" y="13914228"/>
          <a:ext cx="2943225" cy="467778"/>
        </a:xfrm>
        <a:prstGeom prst="wedgeRoundRectCallout">
          <a:avLst>
            <a:gd name="adj1" fmla="val 62832"/>
            <a:gd name="adj2" fmla="val 37466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8</xdr:col>
      <xdr:colOff>258144</xdr:colOff>
      <xdr:row>91</xdr:row>
      <xdr:rowOff>25400</xdr:rowOff>
    </xdr:from>
    <xdr:ext cx="2943225" cy="512021"/>
    <xdr:sp macro="" textlink="">
      <xdr:nvSpPr>
        <xdr:cNvPr id="2" name="角丸四角形吹き出し 21">
          <a:extLst>
            <a:ext uri="{FF2B5EF4-FFF2-40B4-BE49-F238E27FC236}">
              <a16:creationId xmlns:a16="http://schemas.microsoft.com/office/drawing/2014/main" id="{719EFAA4-3170-F102-FA4F-048163697856}"/>
            </a:ext>
          </a:extLst>
        </xdr:cNvPr>
        <xdr:cNvSpPr/>
      </xdr:nvSpPr>
      <xdr:spPr>
        <a:xfrm>
          <a:off x="3128344" y="10642600"/>
          <a:ext cx="2943225" cy="512021"/>
        </a:xfrm>
        <a:prstGeom prst="wedgeRoundRectCallout">
          <a:avLst>
            <a:gd name="adj1" fmla="val -57233"/>
            <a:gd name="adj2" fmla="val 117338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地元調整により、やむを得ず日曜に作業をするため、事後に振替休日を確保。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11</xdr:col>
      <xdr:colOff>180975</xdr:colOff>
      <xdr:row>0</xdr:row>
      <xdr:rowOff>47625</xdr:rowOff>
    </xdr:from>
    <xdr:to>
      <xdr:col>17</xdr:col>
      <xdr:colOff>114300</xdr:colOff>
      <xdr:row>3</xdr:row>
      <xdr:rowOff>123825</xdr:rowOff>
    </xdr:to>
    <xdr:sp macro="" textlink="">
      <xdr:nvSpPr>
        <xdr:cNvPr id="5" name="フローチャート: 処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67150" y="47625"/>
          <a:ext cx="1647825" cy="666750"/>
        </a:xfrm>
        <a:prstGeom prst="flowChartProcess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最初に、工事名、工事着手日、工事完成日を入力してください。</a:t>
          </a:r>
        </a:p>
      </xdr:txBody>
    </xdr:sp>
    <xdr:clientData/>
  </xdr:twoCellAnchor>
  <xdr:twoCellAnchor>
    <xdr:from>
      <xdr:col>10</xdr:col>
      <xdr:colOff>0</xdr:colOff>
      <xdr:row>1</xdr:row>
      <xdr:rowOff>133350</xdr:rowOff>
    </xdr:from>
    <xdr:to>
      <xdr:col>11</xdr:col>
      <xdr:colOff>180975</xdr:colOff>
      <xdr:row>3</xdr:row>
      <xdr:rowOff>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5" idx="1"/>
        </xdr:cNvCxnSpPr>
      </xdr:nvCxnSpPr>
      <xdr:spPr>
        <a:xfrm flipH="1">
          <a:off x="3400425" y="381000"/>
          <a:ext cx="466725" cy="209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153229</xdr:colOff>
      <xdr:row>13</xdr:row>
      <xdr:rowOff>67503</xdr:rowOff>
    </xdr:from>
    <xdr:ext cx="1618422" cy="274108"/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267654" y="2086803"/>
          <a:ext cx="1618422" cy="274108"/>
        </a:xfrm>
        <a:prstGeom prst="wedgeRoundRectCallout">
          <a:avLst>
            <a:gd name="adj1" fmla="val 65431"/>
            <a:gd name="adj2" fmla="val -70067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準備期間を入力します。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16</xdr:col>
      <xdr:colOff>147020</xdr:colOff>
      <xdr:row>141</xdr:row>
      <xdr:rowOff>56938</xdr:rowOff>
    </xdr:from>
    <xdr:ext cx="1424605" cy="274108"/>
    <xdr:sp macro="" textlink="">
      <xdr:nvSpPr>
        <xdr:cNvPr id="24" name="角丸四角形吹き出し 2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261945" y="15792238"/>
          <a:ext cx="1424605" cy="274108"/>
        </a:xfrm>
        <a:prstGeom prst="wedgeRoundRectCallout">
          <a:avLst>
            <a:gd name="adj1" fmla="val -65279"/>
            <a:gd name="adj2" fmla="val -59257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片付期間を入力する。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39</xdr:col>
      <xdr:colOff>228600</xdr:colOff>
      <xdr:row>91</xdr:row>
      <xdr:rowOff>82334</xdr:rowOff>
    </xdr:from>
    <xdr:ext cx="2256601" cy="274108"/>
    <xdr:sp macro="" textlink="">
      <xdr:nvSpPr>
        <xdr:cNvPr id="6" name="角丸四角形吹き出し 24">
          <a:extLst>
            <a:ext uri="{FF2B5EF4-FFF2-40B4-BE49-F238E27FC236}">
              <a16:creationId xmlns:a16="http://schemas.microsoft.com/office/drawing/2014/main" id="{8474AFFD-B5CF-20B2-52D4-764126817EBF}"/>
            </a:ext>
          </a:extLst>
        </xdr:cNvPr>
        <xdr:cNvSpPr/>
      </xdr:nvSpPr>
      <xdr:spPr>
        <a:xfrm>
          <a:off x="11899900" y="10699534"/>
          <a:ext cx="2256601" cy="274108"/>
        </a:xfrm>
        <a:prstGeom prst="wedgeRoundRectCallout">
          <a:avLst>
            <a:gd name="adj1" fmla="val -57343"/>
            <a:gd name="adj2" fmla="val 88958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月の土日の日数以上が休工により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OK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99"/>
  <sheetViews>
    <sheetView tabSelected="1" view="pageBreakPreview" zoomScaleNormal="100" zoomScaleSheetLayoutView="100" workbookViewId="0">
      <selection activeCell="B3" sqref="B3:E3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10.5" style="2" bestFit="1" customWidth="1"/>
    <col min="36" max="16384" width="9" style="4"/>
  </cols>
  <sheetData>
    <row r="1" spans="1:37" ht="19.5" thickBot="1" x14ac:dyDescent="0.2">
      <c r="A1" s="18"/>
      <c r="B1" s="73" t="s">
        <v>27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8"/>
      <c r="AI1" s="75"/>
    </row>
    <row r="2" spans="1:37" ht="13.5" customHeight="1" thickBot="1" x14ac:dyDescent="0.2">
      <c r="A2" s="18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  <c r="R2" s="17"/>
      <c r="S2" s="19"/>
      <c r="T2" s="20"/>
      <c r="U2" s="123" t="s">
        <v>2</v>
      </c>
      <c r="V2" s="124"/>
      <c r="W2" s="123" t="s">
        <v>9</v>
      </c>
      <c r="X2" s="124"/>
      <c r="Y2" s="125" t="s">
        <v>12</v>
      </c>
      <c r="Z2" s="126"/>
      <c r="AA2" s="17"/>
      <c r="AB2" s="76"/>
      <c r="AC2" s="77"/>
      <c r="AD2" s="77"/>
      <c r="AE2" s="77"/>
      <c r="AF2" s="77"/>
      <c r="AG2" s="77"/>
      <c r="AH2" s="25"/>
      <c r="AI2" s="18"/>
    </row>
    <row r="3" spans="1:37" ht="13.5" customHeight="1" thickBot="1" x14ac:dyDescent="0.2">
      <c r="A3" s="18"/>
      <c r="B3" s="112" t="s">
        <v>3</v>
      </c>
      <c r="C3" s="112"/>
      <c r="D3" s="112"/>
      <c r="E3" s="112"/>
      <c r="F3" s="17" t="s">
        <v>11</v>
      </c>
      <c r="G3" s="11" t="s">
        <v>26</v>
      </c>
      <c r="H3" s="11"/>
      <c r="I3" s="11"/>
      <c r="J3" s="11"/>
      <c r="K3" s="11"/>
      <c r="L3" s="11"/>
      <c r="M3" s="11"/>
      <c r="N3" s="11"/>
      <c r="O3" s="11"/>
      <c r="P3" s="11"/>
      <c r="Q3" s="17"/>
      <c r="R3" s="18"/>
      <c r="S3" s="127" t="s">
        <v>0</v>
      </c>
      <c r="T3" s="128"/>
      <c r="U3" s="129">
        <f>+AI14+AI28+AI42+AI56+AI70+AI84+AI98+AI112+AI126+AI140+AI154+AI168+AI182+AI196+AI210+AI224+AI238+AI252+AI266+AI280+AI294</f>
        <v>273</v>
      </c>
      <c r="V3" s="130"/>
      <c r="W3" s="129">
        <f>AI15+AI29+AI43+AI57+AI71+AI85+AI99+AI113+AI127+AI141+AI155+AI169+AI183+AI197+AI211+AI225+AI239+AI253+AI267+AI281+AI295</f>
        <v>0</v>
      </c>
      <c r="X3" s="128"/>
      <c r="Y3" s="131">
        <f>ROUNDDOWN(W3/U3,3)</f>
        <v>0</v>
      </c>
      <c r="Z3" s="132"/>
      <c r="AA3" s="17"/>
      <c r="AB3" s="78" t="s">
        <v>28</v>
      </c>
      <c r="AC3" s="79"/>
      <c r="AD3" s="79"/>
      <c r="AE3" s="79"/>
      <c r="AF3" s="79"/>
      <c r="AG3" s="79"/>
      <c r="AH3" s="24" t="str">
        <f>IF(COUNTIF(AL10:AL299,"NG")&gt;=1,"未達成","達成")</f>
        <v>未達成</v>
      </c>
      <c r="AI3" s="18"/>
      <c r="AJ3" s="6"/>
    </row>
    <row r="4" spans="1:37" ht="13.5" customHeight="1" thickBot="1" x14ac:dyDescent="0.2">
      <c r="A4" s="18"/>
      <c r="B4" s="112" t="s">
        <v>10</v>
      </c>
      <c r="C4" s="112"/>
      <c r="D4" s="112"/>
      <c r="E4" s="112"/>
      <c r="F4" s="17" t="s">
        <v>11</v>
      </c>
      <c r="G4" s="113">
        <v>46023</v>
      </c>
      <c r="H4" s="114"/>
      <c r="I4" s="114"/>
      <c r="J4" s="115"/>
      <c r="K4" s="17"/>
      <c r="L4" s="17"/>
      <c r="M4" s="17"/>
      <c r="N4" s="17"/>
      <c r="O4" s="17"/>
      <c r="P4" s="17"/>
      <c r="Q4" s="17"/>
      <c r="R4" s="18"/>
      <c r="S4" s="116" t="s">
        <v>7</v>
      </c>
      <c r="T4" s="117"/>
      <c r="U4" s="118">
        <f>+U3</f>
        <v>273</v>
      </c>
      <c r="V4" s="119"/>
      <c r="W4" s="118">
        <f>+AI17+AI31+AI45+AI59+AI73+AI87+AI101+AI115+AI129+AI143+AI157+AI171+AI185+AI199+AI213+AI227+AI241+AI255+AI269+AI283+AI297</f>
        <v>0</v>
      </c>
      <c r="X4" s="120"/>
      <c r="Y4" s="121">
        <f>ROUNDDOWN(W4/U4,3)</f>
        <v>0</v>
      </c>
      <c r="Z4" s="122"/>
      <c r="AA4" s="17"/>
      <c r="AB4" s="76"/>
      <c r="AC4" s="77"/>
      <c r="AD4" s="77"/>
      <c r="AE4" s="77"/>
      <c r="AF4" s="77"/>
      <c r="AG4" s="77"/>
      <c r="AH4" s="25"/>
      <c r="AI4" s="26"/>
      <c r="AK4" s="6"/>
    </row>
    <row r="5" spans="1:37" ht="13.5" customHeight="1" thickBot="1" x14ac:dyDescent="0.2">
      <c r="A5" s="18"/>
      <c r="B5" s="133" t="s">
        <v>22</v>
      </c>
      <c r="C5" s="133"/>
      <c r="D5" s="133"/>
      <c r="E5" s="133"/>
      <c r="F5" s="17" t="s">
        <v>11</v>
      </c>
      <c r="G5" s="134">
        <v>46295</v>
      </c>
      <c r="H5" s="134"/>
      <c r="I5" s="134"/>
      <c r="J5" s="134"/>
      <c r="K5" s="17"/>
      <c r="L5" s="135" t="s">
        <v>1</v>
      </c>
      <c r="M5" s="135"/>
      <c r="N5" s="135"/>
      <c r="O5" s="17" t="s">
        <v>11</v>
      </c>
      <c r="P5" s="112">
        <f>+G5-G4+1</f>
        <v>273</v>
      </c>
      <c r="Q5" s="136"/>
      <c r="R5" s="136"/>
      <c r="S5" s="27"/>
      <c r="T5" s="27"/>
      <c r="U5" s="18"/>
      <c r="V5" s="18"/>
      <c r="W5" s="18"/>
      <c r="X5" s="18"/>
      <c r="Y5" s="72"/>
      <c r="Z5" s="72"/>
      <c r="AA5" s="35"/>
      <c r="AB5" s="78" t="s">
        <v>29</v>
      </c>
      <c r="AC5" s="79"/>
      <c r="AD5" s="79"/>
      <c r="AE5" s="79"/>
      <c r="AF5" s="79"/>
      <c r="AG5" s="79"/>
      <c r="AH5" s="24" t="str">
        <f>IF(COUNTIF(AI10:AI299,"NG")&gt;=1,"未達成","達成")</f>
        <v>未達成</v>
      </c>
      <c r="AI5" s="26"/>
      <c r="AK5" s="6"/>
    </row>
    <row r="6" spans="1:37" ht="18" customHeight="1" x14ac:dyDescent="0.15">
      <c r="A6" s="18"/>
      <c r="B6" s="63"/>
      <c r="C6" s="63"/>
      <c r="D6" s="63"/>
      <c r="E6" s="63"/>
      <c r="F6" s="17"/>
      <c r="G6" s="31"/>
      <c r="H6" s="31"/>
      <c r="I6" s="31"/>
      <c r="J6" s="31"/>
      <c r="K6" s="32"/>
      <c r="L6" s="64"/>
      <c r="M6" s="64"/>
      <c r="N6" s="64"/>
      <c r="O6" s="17"/>
      <c r="P6" s="34"/>
      <c r="Q6" s="34"/>
      <c r="R6" s="34"/>
      <c r="S6" s="17"/>
      <c r="T6" s="17"/>
      <c r="U6" s="17"/>
      <c r="V6" s="17"/>
      <c r="W6" s="17"/>
      <c r="X6" s="17"/>
      <c r="Y6" s="17"/>
      <c r="Z6" s="17"/>
      <c r="AA6" s="35"/>
      <c r="AB6" s="36"/>
      <c r="AC6" s="36"/>
      <c r="AD6" s="36"/>
      <c r="AE6" s="36"/>
      <c r="AF6" s="36"/>
      <c r="AG6" s="36"/>
      <c r="AH6" s="36"/>
      <c r="AI6" s="26"/>
      <c r="AK6" s="6"/>
    </row>
    <row r="7" spans="1:37" ht="13.5" hidden="1" customHeight="1" x14ac:dyDescent="0.15">
      <c r="A7" s="18"/>
      <c r="B7" s="17"/>
      <c r="C7" s="18">
        <f>YEAR(G4)</f>
        <v>2026</v>
      </c>
      <c r="D7" s="18">
        <f>MONTH(G4)</f>
        <v>1</v>
      </c>
      <c r="E7" s="18"/>
      <c r="F7" s="37">
        <f>DATE(C7,D7,1)</f>
        <v>46023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/>
      <c r="AI7" s="17"/>
    </row>
    <row r="8" spans="1:37" ht="13.5" customHeight="1" x14ac:dyDescent="0.15">
      <c r="A8" s="18"/>
      <c r="B8" s="38" t="s">
        <v>14</v>
      </c>
      <c r="C8" s="86">
        <f>C9</f>
        <v>46023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7"/>
    </row>
    <row r="9" spans="1:37" hidden="1" x14ac:dyDescent="0.15">
      <c r="A9" s="18"/>
      <c r="B9" s="39"/>
      <c r="C9" s="40">
        <f>DATE($C7,$D7,1)</f>
        <v>46023</v>
      </c>
      <c r="D9" s="41">
        <f>C9+1</f>
        <v>46024</v>
      </c>
      <c r="E9" s="41">
        <f t="shared" ref="E9:AG9" si="0">D9+1</f>
        <v>46025</v>
      </c>
      <c r="F9" s="41">
        <f t="shared" si="0"/>
        <v>46026</v>
      </c>
      <c r="G9" s="41">
        <f t="shared" si="0"/>
        <v>46027</v>
      </c>
      <c r="H9" s="41">
        <f t="shared" si="0"/>
        <v>46028</v>
      </c>
      <c r="I9" s="41">
        <f t="shared" si="0"/>
        <v>46029</v>
      </c>
      <c r="J9" s="41">
        <f t="shared" si="0"/>
        <v>46030</v>
      </c>
      <c r="K9" s="41">
        <f t="shared" si="0"/>
        <v>46031</v>
      </c>
      <c r="L9" s="41">
        <f t="shared" si="0"/>
        <v>46032</v>
      </c>
      <c r="M9" s="41">
        <f t="shared" si="0"/>
        <v>46033</v>
      </c>
      <c r="N9" s="41">
        <f t="shared" si="0"/>
        <v>46034</v>
      </c>
      <c r="O9" s="41">
        <f t="shared" si="0"/>
        <v>46035</v>
      </c>
      <c r="P9" s="41">
        <f t="shared" si="0"/>
        <v>46036</v>
      </c>
      <c r="Q9" s="41">
        <f t="shared" si="0"/>
        <v>46037</v>
      </c>
      <c r="R9" s="41">
        <f t="shared" si="0"/>
        <v>46038</v>
      </c>
      <c r="S9" s="41">
        <f t="shared" si="0"/>
        <v>46039</v>
      </c>
      <c r="T9" s="41">
        <f t="shared" si="0"/>
        <v>46040</v>
      </c>
      <c r="U9" s="41">
        <f t="shared" si="0"/>
        <v>46041</v>
      </c>
      <c r="V9" s="41">
        <f t="shared" si="0"/>
        <v>46042</v>
      </c>
      <c r="W9" s="41">
        <f t="shared" si="0"/>
        <v>46043</v>
      </c>
      <c r="X9" s="41">
        <f t="shared" si="0"/>
        <v>46044</v>
      </c>
      <c r="Y9" s="41">
        <f t="shared" si="0"/>
        <v>46045</v>
      </c>
      <c r="Z9" s="41">
        <f t="shared" si="0"/>
        <v>46046</v>
      </c>
      <c r="AA9" s="41">
        <f t="shared" si="0"/>
        <v>46047</v>
      </c>
      <c r="AB9" s="41">
        <f t="shared" si="0"/>
        <v>46048</v>
      </c>
      <c r="AC9" s="41">
        <f t="shared" si="0"/>
        <v>46049</v>
      </c>
      <c r="AD9" s="41">
        <f t="shared" si="0"/>
        <v>46050</v>
      </c>
      <c r="AE9" s="41">
        <f t="shared" si="0"/>
        <v>46051</v>
      </c>
      <c r="AF9" s="41">
        <f t="shared" si="0"/>
        <v>46052</v>
      </c>
      <c r="AG9" s="41">
        <f t="shared" si="0"/>
        <v>46053</v>
      </c>
      <c r="AH9" s="70"/>
      <c r="AI9" s="71"/>
    </row>
    <row r="10" spans="1:37" x14ac:dyDescent="0.15">
      <c r="A10" s="18"/>
      <c r="B10" s="39" t="s">
        <v>15</v>
      </c>
      <c r="C10" s="44">
        <f>IF(C9&gt;=G4,C9,"")</f>
        <v>46023</v>
      </c>
      <c r="D10" s="45">
        <f>IF(D9&lt;$G4,"",IF(C9=EOMONTH(DATE($C7,$D7,1),0),"",IF(C9="","",C9+1)))</f>
        <v>46024</v>
      </c>
      <c r="E10" s="45">
        <f t="shared" ref="E10:AD10" si="1">IF(E9&lt;$G4,"",IF(D9=EOMONTH(DATE($C7,$D7,1),0),"",IF(D9="","",D9+1)))</f>
        <v>46025</v>
      </c>
      <c r="F10" s="45">
        <f t="shared" si="1"/>
        <v>46026</v>
      </c>
      <c r="G10" s="45">
        <f>IF(G9&lt;$G4,"",IF(F9=EOMONTH(DATE($C7,$D7,1),0),"",IF(F9="","",F9+1)))</f>
        <v>46027</v>
      </c>
      <c r="H10" s="45">
        <f>IF(H9&lt;$G4,"",IF(G9=EOMONTH(DATE($C7,$D7,1),0),"",IF(G9="","",G9+1)))</f>
        <v>46028</v>
      </c>
      <c r="I10" s="45">
        <f t="shared" si="1"/>
        <v>46029</v>
      </c>
      <c r="J10" s="45">
        <f t="shared" si="1"/>
        <v>46030</v>
      </c>
      <c r="K10" s="45">
        <f t="shared" si="1"/>
        <v>46031</v>
      </c>
      <c r="L10" s="45">
        <f>IF(L9&lt;$G4,"",IF(K9=EOMONTH(DATE($C7,$D7,1),0),"",IF(K9="","",K9+1)))</f>
        <v>46032</v>
      </c>
      <c r="M10" s="45">
        <f>IF(M9&lt;$G4,"",IF(L9=EOMONTH(DATE($C7,$D7,1),0),"",IF(L9="","",L9+1)))</f>
        <v>46033</v>
      </c>
      <c r="N10" s="45">
        <f>IF(N9&lt;$G4,"",IF(M9=EOMONTH(DATE($C7,$D7,1),0),"",IF(M9="","",M9+1)))</f>
        <v>46034</v>
      </c>
      <c r="O10" s="45">
        <f t="shared" si="1"/>
        <v>46035</v>
      </c>
      <c r="P10" s="45">
        <f t="shared" si="1"/>
        <v>46036</v>
      </c>
      <c r="Q10" s="45">
        <f t="shared" si="1"/>
        <v>46037</v>
      </c>
      <c r="R10" s="45">
        <f t="shared" si="1"/>
        <v>46038</v>
      </c>
      <c r="S10" s="45">
        <f t="shared" si="1"/>
        <v>46039</v>
      </c>
      <c r="T10" s="45">
        <f t="shared" si="1"/>
        <v>46040</v>
      </c>
      <c r="U10" s="45">
        <f t="shared" si="1"/>
        <v>46041</v>
      </c>
      <c r="V10" s="45">
        <f t="shared" si="1"/>
        <v>46042</v>
      </c>
      <c r="W10" s="45">
        <f t="shared" si="1"/>
        <v>46043</v>
      </c>
      <c r="X10" s="45">
        <f t="shared" si="1"/>
        <v>46044</v>
      </c>
      <c r="Y10" s="45">
        <f t="shared" si="1"/>
        <v>46045</v>
      </c>
      <c r="Z10" s="45">
        <f t="shared" si="1"/>
        <v>46046</v>
      </c>
      <c r="AA10" s="45">
        <f t="shared" si="1"/>
        <v>46047</v>
      </c>
      <c r="AB10" s="45">
        <f t="shared" si="1"/>
        <v>46048</v>
      </c>
      <c r="AC10" s="45">
        <f t="shared" si="1"/>
        <v>46049</v>
      </c>
      <c r="AD10" s="45">
        <f t="shared" si="1"/>
        <v>46050</v>
      </c>
      <c r="AE10" s="45">
        <f>IF(AE9&lt;$G4,"",IF(AD9=EOMONTH(DATE($C7,$D7,1),0),"",IF(AD9="","",AD9+1)))</f>
        <v>46051</v>
      </c>
      <c r="AF10" s="45">
        <f>IF(AF9&lt;$G4,"",IF(AE9=EOMONTH(DATE($C7,$D7,1),0),"",IF(AE10="","",AE10+1)))</f>
        <v>46052</v>
      </c>
      <c r="AG10" s="45">
        <f>IF(AG9&lt;$G4,"",IF(AF10=EOMONTH(DATE($C7,$D7,1),0),"",IF(AF10="","",AF10+1)))</f>
        <v>46053</v>
      </c>
      <c r="AH10" s="46" t="s">
        <v>16</v>
      </c>
      <c r="AI10" s="47">
        <f>+COUNTIFS(C13:AG13,"土",C14:AG14,"")+COUNTIFS(C13:AG13,"日",C14:AG14,"")</f>
        <v>9</v>
      </c>
    </row>
    <row r="11" spans="1:37" hidden="1" x14ac:dyDescent="0.15">
      <c r="A11" s="18"/>
      <c r="B11" s="39"/>
      <c r="C11" s="44">
        <f>IFERROR(VLOOKUP(C10,祝日!C:C,1,FALSE),"")</f>
        <v>46023</v>
      </c>
      <c r="D11" s="44" t="str">
        <f>IFERROR(VLOOKUP(D10,祝日!C:C,1,FALSE),"")</f>
        <v/>
      </c>
      <c r="E11" s="44" t="str">
        <f>IFERROR(VLOOKUP(E10,祝日!C:C,1,FALSE),"")</f>
        <v/>
      </c>
      <c r="F11" s="44" t="str">
        <f>IFERROR(VLOOKUP(F10,祝日!C:C,1,FALSE),"")</f>
        <v/>
      </c>
      <c r="G11" s="44" t="str">
        <f>IFERROR(VLOOKUP(G10,祝日!C:C,1,FALSE),"")</f>
        <v/>
      </c>
      <c r="H11" s="44" t="str">
        <f>IFERROR(VLOOKUP(H10,祝日!C:C,1,FALSE),"")</f>
        <v/>
      </c>
      <c r="I11" s="44" t="str">
        <f>IFERROR(VLOOKUP(I10,祝日!C:C,1,FALSE),"")</f>
        <v/>
      </c>
      <c r="J11" s="44" t="str">
        <f>IFERROR(VLOOKUP(J10,祝日!C:C,1,FALSE),"")</f>
        <v/>
      </c>
      <c r="K11" s="44" t="str">
        <f>IFERROR(VLOOKUP(K10,祝日!C:C,1,FALSE),"")</f>
        <v/>
      </c>
      <c r="L11" s="44" t="str">
        <f>IFERROR(VLOOKUP(L10,祝日!C:C,1,FALSE),"")</f>
        <v/>
      </c>
      <c r="M11" s="44" t="str">
        <f>IFERROR(VLOOKUP(M10,祝日!C:C,1,FALSE),"")</f>
        <v/>
      </c>
      <c r="N11" s="44">
        <f>IFERROR(VLOOKUP(N10,祝日!C:C,1,FALSE),"")</f>
        <v>46034</v>
      </c>
      <c r="O11" s="44" t="str">
        <f>IFERROR(VLOOKUP(O10,祝日!C:C,1,FALSE),"")</f>
        <v/>
      </c>
      <c r="P11" s="44" t="str">
        <f>IFERROR(VLOOKUP(P10,祝日!C:C,1,FALSE),"")</f>
        <v/>
      </c>
      <c r="Q11" s="44" t="str">
        <f>IFERROR(VLOOKUP(Q10,祝日!C:C,1,FALSE),"")</f>
        <v/>
      </c>
      <c r="R11" s="44" t="str">
        <f>IFERROR(VLOOKUP(R10,祝日!C:C,1,FALSE),"")</f>
        <v/>
      </c>
      <c r="S11" s="44" t="str">
        <f>IFERROR(VLOOKUP(S10,祝日!C:C,1,FALSE),"")</f>
        <v/>
      </c>
      <c r="T11" s="44" t="str">
        <f>IFERROR(VLOOKUP(T10,祝日!C:C,1,FALSE),"")</f>
        <v/>
      </c>
      <c r="U11" s="44" t="str">
        <f>IFERROR(VLOOKUP(U10,祝日!C:C,1,FALSE),"")</f>
        <v/>
      </c>
      <c r="V11" s="44" t="str">
        <f>IFERROR(VLOOKUP(V10,祝日!C:C,1,FALSE),"")</f>
        <v/>
      </c>
      <c r="W11" s="44" t="str">
        <f>IFERROR(VLOOKUP(W10,祝日!C:C,1,FALSE),"")</f>
        <v/>
      </c>
      <c r="X11" s="44" t="str">
        <f>IFERROR(VLOOKUP(X10,祝日!C:C,1,FALSE),"")</f>
        <v/>
      </c>
      <c r="Y11" s="44" t="str">
        <f>IFERROR(VLOOKUP(Y10,祝日!C:C,1,FALSE),"")</f>
        <v/>
      </c>
      <c r="Z11" s="44" t="str">
        <f>IFERROR(VLOOKUP(Z10,祝日!C:C,1,FALSE),"")</f>
        <v/>
      </c>
      <c r="AA11" s="44" t="str">
        <f>IFERROR(VLOOKUP(AA10,祝日!C:C,1,FALSE),"")</f>
        <v/>
      </c>
      <c r="AB11" s="44" t="str">
        <f>IFERROR(VLOOKUP(AB10,祝日!C:C,1,FALSE),"")</f>
        <v/>
      </c>
      <c r="AC11" s="44" t="str">
        <f>IFERROR(VLOOKUP(AC10,祝日!AC3:AC40,1,0),"")</f>
        <v/>
      </c>
      <c r="AD11" s="44" t="str">
        <f>IFERROR(VLOOKUP(AD10,祝日!C:C,1,FALSE),"")</f>
        <v/>
      </c>
      <c r="AE11" s="44" t="str">
        <f>IFERROR(VLOOKUP(AE10,祝日!C:C,1,FALSE),"")</f>
        <v/>
      </c>
      <c r="AF11" s="44" t="str">
        <f>IFERROR(VLOOKUP(AF10,祝日!C:C,1,FALSE),"")</f>
        <v/>
      </c>
      <c r="AG11" s="44" t="str">
        <f>IFERROR(VLOOKUP(AG10,祝日!C:C,1,FALSE),"")</f>
        <v/>
      </c>
      <c r="AH11" s="46" t="s">
        <v>56</v>
      </c>
      <c r="AI11" s="47">
        <f>AI10+AI12</f>
        <v>11</v>
      </c>
    </row>
    <row r="12" spans="1:37" hidden="1" x14ac:dyDescent="0.15">
      <c r="A12" s="18"/>
      <c r="B12" s="39"/>
      <c r="C12" s="44">
        <f t="shared" ref="C12:AG12" si="2">IF(AND(OR(C13="土",C13="日"),C11&lt;&gt;0),"",C11)</f>
        <v>46023</v>
      </c>
      <c r="D12" s="65" t="str">
        <f t="shared" si="2"/>
        <v/>
      </c>
      <c r="E12" s="65" t="str">
        <f t="shared" si="2"/>
        <v/>
      </c>
      <c r="F12" s="65" t="str">
        <f t="shared" si="2"/>
        <v/>
      </c>
      <c r="G12" s="65" t="str">
        <f t="shared" si="2"/>
        <v/>
      </c>
      <c r="H12" s="65" t="str">
        <f t="shared" si="2"/>
        <v/>
      </c>
      <c r="I12" s="65" t="str">
        <f t="shared" si="2"/>
        <v/>
      </c>
      <c r="J12" s="65" t="str">
        <f t="shared" si="2"/>
        <v/>
      </c>
      <c r="K12" s="65" t="str">
        <f t="shared" si="2"/>
        <v/>
      </c>
      <c r="L12" s="65" t="str">
        <f t="shared" si="2"/>
        <v/>
      </c>
      <c r="M12" s="65" t="str">
        <f t="shared" si="2"/>
        <v/>
      </c>
      <c r="N12" s="65">
        <f t="shared" si="2"/>
        <v>46034</v>
      </c>
      <c r="O12" s="65" t="str">
        <f t="shared" si="2"/>
        <v/>
      </c>
      <c r="P12" s="65" t="str">
        <f t="shared" si="2"/>
        <v/>
      </c>
      <c r="Q12" s="65" t="str">
        <f t="shared" si="2"/>
        <v/>
      </c>
      <c r="R12" s="65" t="str">
        <f t="shared" si="2"/>
        <v/>
      </c>
      <c r="S12" s="65" t="str">
        <f t="shared" si="2"/>
        <v/>
      </c>
      <c r="T12" s="65" t="str">
        <f t="shared" si="2"/>
        <v/>
      </c>
      <c r="U12" s="65" t="str">
        <f t="shared" si="2"/>
        <v/>
      </c>
      <c r="V12" s="65" t="str">
        <f t="shared" si="2"/>
        <v/>
      </c>
      <c r="W12" s="65" t="str">
        <f t="shared" si="2"/>
        <v/>
      </c>
      <c r="X12" s="65" t="str">
        <f t="shared" si="2"/>
        <v/>
      </c>
      <c r="Y12" s="65" t="str">
        <f t="shared" si="2"/>
        <v/>
      </c>
      <c r="Z12" s="65" t="str">
        <f t="shared" si="2"/>
        <v/>
      </c>
      <c r="AA12" s="65" t="str">
        <f t="shared" si="2"/>
        <v/>
      </c>
      <c r="AB12" s="65" t="str">
        <f t="shared" si="2"/>
        <v/>
      </c>
      <c r="AC12" s="65" t="str">
        <f t="shared" si="2"/>
        <v/>
      </c>
      <c r="AD12" s="65" t="str">
        <f t="shared" si="2"/>
        <v/>
      </c>
      <c r="AE12" s="65" t="str">
        <f t="shared" si="2"/>
        <v/>
      </c>
      <c r="AF12" s="65" t="str">
        <f t="shared" si="2"/>
        <v/>
      </c>
      <c r="AG12" s="65" t="str">
        <f t="shared" si="2"/>
        <v/>
      </c>
      <c r="AH12" s="66" t="s">
        <v>52</v>
      </c>
      <c r="AI12" s="68">
        <f>COUNT(C12:AG12)</f>
        <v>2</v>
      </c>
    </row>
    <row r="13" spans="1:37" x14ac:dyDescent="0.15">
      <c r="A13" s="18"/>
      <c r="B13" s="39" t="s">
        <v>5</v>
      </c>
      <c r="C13" s="62" t="str">
        <f>IFERROR(TEXT(WEEKDAY(+C10),"aaa"),"")</f>
        <v>木</v>
      </c>
      <c r="D13" s="62" t="str">
        <f t="shared" ref="D13:AG13" si="3">IFERROR(TEXT(WEEKDAY(+D10),"aaa"),"")</f>
        <v>金</v>
      </c>
      <c r="E13" s="62" t="str">
        <f t="shared" si="3"/>
        <v>土</v>
      </c>
      <c r="F13" s="62" t="str">
        <f t="shared" si="3"/>
        <v>日</v>
      </c>
      <c r="G13" s="62" t="str">
        <f t="shared" si="3"/>
        <v>月</v>
      </c>
      <c r="H13" s="62" t="str">
        <f>IFERROR(TEXT(WEEKDAY(+H10),"aaa"),"")</f>
        <v>火</v>
      </c>
      <c r="I13" s="62" t="str">
        <f t="shared" si="3"/>
        <v>水</v>
      </c>
      <c r="J13" s="62" t="str">
        <f t="shared" si="3"/>
        <v>木</v>
      </c>
      <c r="K13" s="62" t="str">
        <f t="shared" si="3"/>
        <v>金</v>
      </c>
      <c r="L13" s="62" t="str">
        <f t="shared" si="3"/>
        <v>土</v>
      </c>
      <c r="M13" s="62" t="str">
        <f t="shared" si="3"/>
        <v>日</v>
      </c>
      <c r="N13" s="62" t="str">
        <f>IFERROR(TEXT(WEEKDAY(+N10),"aaa"),"")</f>
        <v>月</v>
      </c>
      <c r="O13" s="62" t="str">
        <f t="shared" si="3"/>
        <v>火</v>
      </c>
      <c r="P13" s="62" t="str">
        <f t="shared" si="3"/>
        <v>水</v>
      </c>
      <c r="Q13" s="62" t="str">
        <f t="shared" si="3"/>
        <v>木</v>
      </c>
      <c r="R13" s="62" t="str">
        <f t="shared" si="3"/>
        <v>金</v>
      </c>
      <c r="S13" s="62" t="str">
        <f t="shared" si="3"/>
        <v>土</v>
      </c>
      <c r="T13" s="62" t="str">
        <f t="shared" si="3"/>
        <v>日</v>
      </c>
      <c r="U13" s="62" t="str">
        <f t="shared" si="3"/>
        <v>月</v>
      </c>
      <c r="V13" s="62" t="str">
        <f t="shared" si="3"/>
        <v>火</v>
      </c>
      <c r="W13" s="62" t="str">
        <f t="shared" si="3"/>
        <v>水</v>
      </c>
      <c r="X13" s="62" t="str">
        <f t="shared" si="3"/>
        <v>木</v>
      </c>
      <c r="Y13" s="62" t="str">
        <f t="shared" si="3"/>
        <v>金</v>
      </c>
      <c r="Z13" s="62" t="str">
        <f t="shared" si="3"/>
        <v>土</v>
      </c>
      <c r="AA13" s="62" t="str">
        <f t="shared" si="3"/>
        <v>日</v>
      </c>
      <c r="AB13" s="62" t="str">
        <f t="shared" si="3"/>
        <v>月</v>
      </c>
      <c r="AC13" s="62" t="str">
        <f t="shared" si="3"/>
        <v>火</v>
      </c>
      <c r="AD13" s="62" t="str">
        <f t="shared" si="3"/>
        <v>水</v>
      </c>
      <c r="AE13" s="62" t="str">
        <f t="shared" si="3"/>
        <v>木</v>
      </c>
      <c r="AF13" s="62" t="str">
        <f t="shared" si="3"/>
        <v>金</v>
      </c>
      <c r="AG13" s="62" t="str">
        <f t="shared" si="3"/>
        <v>土</v>
      </c>
      <c r="AH13" s="46" t="s">
        <v>18</v>
      </c>
      <c r="AI13" s="47">
        <f>COUNTIF(C14:AG14,"夏休")+COUNTIF(C14:AG14,"冬休")+COUNTIF(C14:AG14,"中止")+COUNTIF(C14:AG14,"準備")+COUNTIF(C14:AG14,"片付")</f>
        <v>0</v>
      </c>
    </row>
    <row r="14" spans="1:37" ht="13.5" customHeight="1" x14ac:dyDescent="0.15">
      <c r="A14" s="18"/>
      <c r="B14" s="97" t="s">
        <v>17</v>
      </c>
      <c r="C14" s="99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49" t="s">
        <v>2</v>
      </c>
      <c r="AI14" s="50">
        <f>COUNT(C10:AG10)-AI13</f>
        <v>31</v>
      </c>
    </row>
    <row r="15" spans="1:37" ht="13.5" customHeight="1" x14ac:dyDescent="0.15">
      <c r="A15" s="18"/>
      <c r="B15" s="98"/>
      <c r="C15" s="99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49" t="s">
        <v>6</v>
      </c>
      <c r="AI15" s="50">
        <f>+COUNTIF(C16:AG17,"休")</f>
        <v>0</v>
      </c>
      <c r="AJ15" s="7" t="str">
        <f>IF(AI16&gt;0.285,"",IF(AI15&lt;AI10,"←計画日数が足りません",""))</f>
        <v>←計画日数が足りません</v>
      </c>
    </row>
    <row r="16" spans="1:37" ht="13.5" customHeight="1" x14ac:dyDescent="0.15">
      <c r="A16" s="18"/>
      <c r="B16" s="95" t="s">
        <v>0</v>
      </c>
      <c r="C16" s="96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8"/>
      <c r="AH16" s="49" t="s">
        <v>8</v>
      </c>
      <c r="AI16" s="8">
        <f>+AI15/AI14</f>
        <v>0</v>
      </c>
    </row>
    <row r="17" spans="1:38" x14ac:dyDescent="0.15">
      <c r="A17" s="18"/>
      <c r="B17" s="95"/>
      <c r="C17" s="96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8"/>
      <c r="AH17" s="49" t="s">
        <v>9</v>
      </c>
      <c r="AI17" s="50">
        <f>+COUNTA(C18:AG19)</f>
        <v>0</v>
      </c>
    </row>
    <row r="18" spans="1:38" x14ac:dyDescent="0.15">
      <c r="A18" s="18"/>
      <c r="B18" s="89" t="s">
        <v>7</v>
      </c>
      <c r="C18" s="91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15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0"/>
      <c r="AH18" s="51" t="s">
        <v>4</v>
      </c>
      <c r="AI18" s="9">
        <f>+AI17/AI14</f>
        <v>0</v>
      </c>
      <c r="AL18" s="2">
        <f>+COUNTIF(C16:AG17,"休")</f>
        <v>0</v>
      </c>
    </row>
    <row r="19" spans="1:38" x14ac:dyDescent="0.15">
      <c r="A19" s="18"/>
      <c r="B19" s="90"/>
      <c r="C19" s="92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16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1"/>
      <c r="AH19" s="52" t="s">
        <v>13</v>
      </c>
      <c r="AI19" s="10" t="str">
        <f>IF(7&gt;AI14,"対象外",IF(AI17&gt;=AI10,"OK","NG"))</f>
        <v>NG</v>
      </c>
      <c r="AJ19" s="7" t="str">
        <f>IF(AI19="対象外","←７日間に満たない期間は達成判定の対象外",IF(AI19="NG","←月単位未達成","←月単位達成"))</f>
        <v>←月単位未達成</v>
      </c>
      <c r="AL19" s="12" t="str">
        <f>IF(7&gt;AI14,"対象外",IF(AL18&gt;=AI10,"OK","NG"))</f>
        <v>NG</v>
      </c>
    </row>
    <row r="20" spans="1:38" s="14" customFormat="1" x14ac:dyDescent="0.15">
      <c r="A20" s="18"/>
      <c r="B20" s="17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18"/>
      <c r="AI20" s="17"/>
    </row>
    <row r="21" spans="1:38" hidden="1" x14ac:dyDescent="0.15">
      <c r="A21" s="18"/>
      <c r="B21" s="17"/>
      <c r="C21" s="17">
        <f>YEAR(C24)</f>
        <v>2026</v>
      </c>
      <c r="D21" s="17">
        <f>MONTH(C24)</f>
        <v>2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/>
      <c r="AI21" s="17"/>
    </row>
    <row r="22" spans="1:38" x14ac:dyDescent="0.15">
      <c r="A22" s="18"/>
      <c r="B22" s="19" t="s">
        <v>14</v>
      </c>
      <c r="C22" s="85">
        <f>C24</f>
        <v>46054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7"/>
    </row>
    <row r="23" spans="1:38" hidden="1" x14ac:dyDescent="0.15">
      <c r="A23" s="18"/>
      <c r="B23" s="57"/>
      <c r="C23" s="45">
        <f>DATE($C21,$D21,1)</f>
        <v>46054</v>
      </c>
      <c r="D23" s="45">
        <f>C23+1</f>
        <v>46055</v>
      </c>
      <c r="E23" s="45">
        <f t="shared" ref="E23:AG23" si="4">D23+1</f>
        <v>46056</v>
      </c>
      <c r="F23" s="45">
        <f t="shared" si="4"/>
        <v>46057</v>
      </c>
      <c r="G23" s="45">
        <f t="shared" si="4"/>
        <v>46058</v>
      </c>
      <c r="H23" s="45">
        <f t="shared" si="4"/>
        <v>46059</v>
      </c>
      <c r="I23" s="45">
        <f t="shared" si="4"/>
        <v>46060</v>
      </c>
      <c r="J23" s="45">
        <f t="shared" si="4"/>
        <v>46061</v>
      </c>
      <c r="K23" s="45">
        <f t="shared" si="4"/>
        <v>46062</v>
      </c>
      <c r="L23" s="45">
        <f t="shared" si="4"/>
        <v>46063</v>
      </c>
      <c r="M23" s="45">
        <f t="shared" si="4"/>
        <v>46064</v>
      </c>
      <c r="N23" s="45">
        <f t="shared" si="4"/>
        <v>46065</v>
      </c>
      <c r="O23" s="45">
        <f t="shared" si="4"/>
        <v>46066</v>
      </c>
      <c r="P23" s="45">
        <f t="shared" si="4"/>
        <v>46067</v>
      </c>
      <c r="Q23" s="45">
        <f t="shared" si="4"/>
        <v>46068</v>
      </c>
      <c r="R23" s="45">
        <f t="shared" si="4"/>
        <v>46069</v>
      </c>
      <c r="S23" s="45">
        <f t="shared" si="4"/>
        <v>46070</v>
      </c>
      <c r="T23" s="45">
        <f t="shared" si="4"/>
        <v>46071</v>
      </c>
      <c r="U23" s="45">
        <f t="shared" si="4"/>
        <v>46072</v>
      </c>
      <c r="V23" s="45">
        <f t="shared" si="4"/>
        <v>46073</v>
      </c>
      <c r="W23" s="45">
        <f t="shared" si="4"/>
        <v>46074</v>
      </c>
      <c r="X23" s="45">
        <f t="shared" si="4"/>
        <v>46075</v>
      </c>
      <c r="Y23" s="45">
        <f t="shared" si="4"/>
        <v>46076</v>
      </c>
      <c r="Z23" s="45">
        <f t="shared" si="4"/>
        <v>46077</v>
      </c>
      <c r="AA23" s="45">
        <f t="shared" si="4"/>
        <v>46078</v>
      </c>
      <c r="AB23" s="45">
        <f t="shared" si="4"/>
        <v>46079</v>
      </c>
      <c r="AC23" s="45">
        <f t="shared" si="4"/>
        <v>46080</v>
      </c>
      <c r="AD23" s="45">
        <f t="shared" si="4"/>
        <v>46081</v>
      </c>
      <c r="AE23" s="45">
        <f t="shared" si="4"/>
        <v>46082</v>
      </c>
      <c r="AF23" s="45">
        <f t="shared" si="4"/>
        <v>46083</v>
      </c>
      <c r="AG23" s="45">
        <f t="shared" si="4"/>
        <v>46084</v>
      </c>
      <c r="AH23" s="67"/>
      <c r="AI23" s="68"/>
    </row>
    <row r="24" spans="1:38" x14ac:dyDescent="0.15">
      <c r="A24" s="18"/>
      <c r="B24" s="60" t="s">
        <v>15</v>
      </c>
      <c r="C24" s="61">
        <f>IF(EDATE(C9,1)&gt;$G$5,"",EDATE(C9,1))</f>
        <v>46054</v>
      </c>
      <c r="D24" s="45">
        <f>IF(D23&gt;$G$5,"",IF(C24=EOMONTH(DATE($C21,$D21,1),0),"",IF(C24="","",C24+1)))</f>
        <v>46055</v>
      </c>
      <c r="E24" s="45">
        <f t="shared" ref="E24:AG24" si="5">IF(E23&gt;$G$5,"",IF(D24=EOMONTH(DATE($C21,$D21,1),0),"",IF(D24="","",D24+1)))</f>
        <v>46056</v>
      </c>
      <c r="F24" s="45">
        <f t="shared" si="5"/>
        <v>46057</v>
      </c>
      <c r="G24" s="45">
        <f t="shared" si="5"/>
        <v>46058</v>
      </c>
      <c r="H24" s="45">
        <f t="shared" si="5"/>
        <v>46059</v>
      </c>
      <c r="I24" s="45">
        <f t="shared" si="5"/>
        <v>46060</v>
      </c>
      <c r="J24" s="45">
        <f t="shared" si="5"/>
        <v>46061</v>
      </c>
      <c r="K24" s="45">
        <f t="shared" si="5"/>
        <v>46062</v>
      </c>
      <c r="L24" s="45">
        <f t="shared" si="5"/>
        <v>46063</v>
      </c>
      <c r="M24" s="45">
        <f t="shared" si="5"/>
        <v>46064</v>
      </c>
      <c r="N24" s="45">
        <f t="shared" si="5"/>
        <v>46065</v>
      </c>
      <c r="O24" s="45">
        <f t="shared" si="5"/>
        <v>46066</v>
      </c>
      <c r="P24" s="45">
        <f t="shared" si="5"/>
        <v>46067</v>
      </c>
      <c r="Q24" s="45">
        <f t="shared" si="5"/>
        <v>46068</v>
      </c>
      <c r="R24" s="45">
        <f t="shared" si="5"/>
        <v>46069</v>
      </c>
      <c r="S24" s="45">
        <f t="shared" si="5"/>
        <v>46070</v>
      </c>
      <c r="T24" s="45">
        <f t="shared" si="5"/>
        <v>46071</v>
      </c>
      <c r="U24" s="45">
        <f t="shared" si="5"/>
        <v>46072</v>
      </c>
      <c r="V24" s="45">
        <f t="shared" si="5"/>
        <v>46073</v>
      </c>
      <c r="W24" s="45">
        <f t="shared" si="5"/>
        <v>46074</v>
      </c>
      <c r="X24" s="45">
        <f t="shared" si="5"/>
        <v>46075</v>
      </c>
      <c r="Y24" s="45">
        <f t="shared" si="5"/>
        <v>46076</v>
      </c>
      <c r="Z24" s="45">
        <f t="shared" si="5"/>
        <v>46077</v>
      </c>
      <c r="AA24" s="45">
        <f>IF(AA23&gt;$G$5,"",IF(Z24=EOMONTH(DATE($C21,$D21,1),0),"",IF(Z24="","",Z24+1)))</f>
        <v>46078</v>
      </c>
      <c r="AB24" s="45">
        <f t="shared" si="5"/>
        <v>46079</v>
      </c>
      <c r="AC24" s="45">
        <f t="shared" si="5"/>
        <v>46080</v>
      </c>
      <c r="AD24" s="45">
        <f t="shared" si="5"/>
        <v>46081</v>
      </c>
      <c r="AE24" s="45" t="str">
        <f t="shared" si="5"/>
        <v/>
      </c>
      <c r="AF24" s="45" t="str">
        <f t="shared" si="5"/>
        <v/>
      </c>
      <c r="AG24" s="45" t="str">
        <f t="shared" si="5"/>
        <v/>
      </c>
      <c r="AH24" s="46" t="s">
        <v>16</v>
      </c>
      <c r="AI24" s="47">
        <f>+COUNTIFS(C27:AG27,"土",C28:AG28,"")+COUNTIFS(C27:AG27,"日",C28:AG28,"")</f>
        <v>8</v>
      </c>
    </row>
    <row r="25" spans="1:38" hidden="1" x14ac:dyDescent="0.15">
      <c r="A25" s="18"/>
      <c r="B25" s="60"/>
      <c r="C25" s="44" t="str">
        <f>IFERROR(VLOOKUP(C24,祝日!C:C,1,FALSE),"")</f>
        <v/>
      </c>
      <c r="D25" s="65" t="str">
        <f>IFERROR(VLOOKUP(D24,祝日!C:C,1,FALSE),"")</f>
        <v/>
      </c>
      <c r="E25" s="65" t="str">
        <f>IFERROR(VLOOKUP(E24,祝日!C:C,1,FALSE),"")</f>
        <v/>
      </c>
      <c r="F25" s="65" t="str">
        <f>IFERROR(VLOOKUP(F24,祝日!C:C,1,FALSE),"")</f>
        <v/>
      </c>
      <c r="G25" s="65" t="str">
        <f>IFERROR(VLOOKUP(G24,祝日!C:C,1,FALSE),"")</f>
        <v/>
      </c>
      <c r="H25" s="65" t="str">
        <f>IFERROR(VLOOKUP(H24,祝日!C:C,1,FALSE),"")</f>
        <v/>
      </c>
      <c r="I25" s="65" t="str">
        <f>IFERROR(VLOOKUP(I24,祝日!C:C,1,FALSE),"")</f>
        <v/>
      </c>
      <c r="J25" s="65" t="str">
        <f>IFERROR(VLOOKUP(J24,祝日!C:C,1,FALSE),"")</f>
        <v/>
      </c>
      <c r="K25" s="65" t="str">
        <f>IFERROR(VLOOKUP(K24,祝日!C:C,1,FALSE),"")</f>
        <v/>
      </c>
      <c r="L25" s="65" t="str">
        <f>IFERROR(VLOOKUP(L24,祝日!C:C,1,FALSE),"")</f>
        <v/>
      </c>
      <c r="M25" s="65">
        <f>IFERROR(VLOOKUP(M24,祝日!C:C,1,FALSE),"")</f>
        <v>46064</v>
      </c>
      <c r="N25" s="65" t="str">
        <f>IFERROR(VLOOKUP(N24,祝日!C:C,1,FALSE),"")</f>
        <v/>
      </c>
      <c r="O25" s="65" t="str">
        <f>IFERROR(VLOOKUP(O24,祝日!C:C,1,FALSE),"")</f>
        <v/>
      </c>
      <c r="P25" s="65" t="str">
        <f>IFERROR(VLOOKUP(P24,祝日!C:C,1,FALSE),"")</f>
        <v/>
      </c>
      <c r="Q25" s="65" t="str">
        <f>IFERROR(VLOOKUP(Q24,祝日!C:C,1,FALSE),"")</f>
        <v/>
      </c>
      <c r="R25" s="65" t="str">
        <f>IFERROR(VLOOKUP(R24,祝日!C:C,1,FALSE),"")</f>
        <v/>
      </c>
      <c r="S25" s="65" t="str">
        <f>IFERROR(VLOOKUP(S24,祝日!C:C,1,FALSE),"")</f>
        <v/>
      </c>
      <c r="T25" s="65" t="str">
        <f>IFERROR(VLOOKUP(T24,祝日!C:C,1,FALSE),"")</f>
        <v/>
      </c>
      <c r="U25" s="65" t="str">
        <f>IFERROR(VLOOKUP(U24,祝日!C:C,1,FALSE),"")</f>
        <v/>
      </c>
      <c r="V25" s="65" t="str">
        <f>IFERROR(VLOOKUP(V24,祝日!C:C,1,FALSE),"")</f>
        <v/>
      </c>
      <c r="W25" s="65" t="str">
        <f>IFERROR(VLOOKUP(W24,祝日!C:C,1,FALSE),"")</f>
        <v/>
      </c>
      <c r="X25" s="65" t="str">
        <f>IFERROR(VLOOKUP(X24,祝日!C:C,1,FALSE),"")</f>
        <v/>
      </c>
      <c r="Y25" s="65">
        <f>IFERROR(VLOOKUP(Y24,祝日!C:C,1,FALSE),"")</f>
        <v>46076</v>
      </c>
      <c r="Z25" s="65" t="str">
        <f>IFERROR(VLOOKUP(Z24,祝日!C:C,1,FALSE),"")</f>
        <v/>
      </c>
      <c r="AA25" s="65" t="str">
        <f>IFERROR(VLOOKUP(AA24,祝日!C:C,1,FALSE),"")</f>
        <v/>
      </c>
      <c r="AB25" s="65" t="str">
        <f>IFERROR(VLOOKUP(AB24,祝日!C:C,1,FALSE),"")</f>
        <v/>
      </c>
      <c r="AC25" s="65" t="str">
        <f>IFERROR(VLOOKUP(AC24,祝日!C:C,1,FALSE),"")</f>
        <v/>
      </c>
      <c r="AD25" s="65" t="str">
        <f>IFERROR(VLOOKUP(AD24,祝日!C:C,1,FALSE),"")</f>
        <v/>
      </c>
      <c r="AE25" s="65" t="str">
        <f>IFERROR(VLOOKUP(AE24,祝日!C:C,1,FALSE),"")</f>
        <v/>
      </c>
      <c r="AF25" s="65" t="str">
        <f>IFERROR(VLOOKUP(AF24,祝日!C:C,1,FALSE),"")</f>
        <v/>
      </c>
      <c r="AG25" s="65" t="str">
        <f>IFERROR(VLOOKUP(AG24,祝日!C:C,1,FALSE),"")</f>
        <v/>
      </c>
      <c r="AH25" s="46" t="s">
        <v>56</v>
      </c>
      <c r="AI25" s="47">
        <f>AI24+AI26</f>
        <v>10</v>
      </c>
    </row>
    <row r="26" spans="1:38" hidden="1" x14ac:dyDescent="0.15">
      <c r="A26" s="18"/>
      <c r="B26" s="60"/>
      <c r="C26" s="44" t="str">
        <f t="shared" ref="C26:AF26" si="6">IF(AND(OR(C27="土",C27="日"),C25&lt;&gt;0),"",C25)</f>
        <v/>
      </c>
      <c r="D26" s="65" t="str">
        <f t="shared" si="6"/>
        <v/>
      </c>
      <c r="E26" s="69" t="str">
        <f t="shared" si="6"/>
        <v/>
      </c>
      <c r="F26" s="65" t="str">
        <f t="shared" si="6"/>
        <v/>
      </c>
      <c r="G26" s="65" t="str">
        <f t="shared" si="6"/>
        <v/>
      </c>
      <c r="H26" s="65" t="str">
        <f>IF(AND(OR(H27="土",H27="日"),H25&lt;&gt;0),"",H25)</f>
        <v/>
      </c>
      <c r="I26" s="65" t="str">
        <f t="shared" si="6"/>
        <v/>
      </c>
      <c r="J26" s="65" t="str">
        <f t="shared" si="6"/>
        <v/>
      </c>
      <c r="K26" s="65" t="str">
        <f t="shared" si="6"/>
        <v/>
      </c>
      <c r="L26" s="65" t="str">
        <f t="shared" si="6"/>
        <v/>
      </c>
      <c r="M26" s="65">
        <f t="shared" si="6"/>
        <v>46064</v>
      </c>
      <c r="N26" s="65" t="str">
        <f t="shared" si="6"/>
        <v/>
      </c>
      <c r="O26" s="65" t="str">
        <f t="shared" si="6"/>
        <v/>
      </c>
      <c r="P26" s="65" t="str">
        <f t="shared" si="6"/>
        <v/>
      </c>
      <c r="Q26" s="65" t="str">
        <f t="shared" si="6"/>
        <v/>
      </c>
      <c r="R26" s="65" t="str">
        <f t="shared" si="6"/>
        <v/>
      </c>
      <c r="S26" s="65" t="str">
        <f t="shared" si="6"/>
        <v/>
      </c>
      <c r="T26" s="65" t="str">
        <f t="shared" si="6"/>
        <v/>
      </c>
      <c r="U26" s="65" t="str">
        <f t="shared" si="6"/>
        <v/>
      </c>
      <c r="V26" s="65" t="str">
        <f t="shared" si="6"/>
        <v/>
      </c>
      <c r="W26" s="65" t="str">
        <f t="shared" si="6"/>
        <v/>
      </c>
      <c r="X26" s="65" t="str">
        <f t="shared" si="6"/>
        <v/>
      </c>
      <c r="Y26" s="65">
        <f t="shared" si="6"/>
        <v>46076</v>
      </c>
      <c r="Z26" s="65" t="str">
        <f t="shared" si="6"/>
        <v/>
      </c>
      <c r="AA26" s="65" t="str">
        <f t="shared" si="6"/>
        <v/>
      </c>
      <c r="AB26" s="65" t="str">
        <f t="shared" si="6"/>
        <v/>
      </c>
      <c r="AC26" s="65" t="str">
        <f t="shared" si="6"/>
        <v/>
      </c>
      <c r="AD26" s="65" t="str">
        <f t="shared" si="6"/>
        <v/>
      </c>
      <c r="AE26" s="65" t="str">
        <f t="shared" si="6"/>
        <v/>
      </c>
      <c r="AF26" s="65" t="str">
        <f t="shared" si="6"/>
        <v/>
      </c>
      <c r="AG26" s="65" t="str">
        <f>IF(AND(OR(AG27="土",AG27="日"),AG25&lt;&gt;0),"",AG25)</f>
        <v/>
      </c>
      <c r="AH26" s="66" t="s">
        <v>52</v>
      </c>
      <c r="AI26" s="47">
        <f>COUNT(C26:AG26)</f>
        <v>2</v>
      </c>
    </row>
    <row r="27" spans="1:38" x14ac:dyDescent="0.15">
      <c r="A27" s="18"/>
      <c r="B27" s="39" t="s">
        <v>5</v>
      </c>
      <c r="C27" s="62" t="str">
        <f>IFERROR(TEXT(WEEKDAY(+C24),"aaa"),"")</f>
        <v>日</v>
      </c>
      <c r="D27" s="62" t="str">
        <f t="shared" ref="D27:AG27" si="7">IFERROR(TEXT(WEEKDAY(+D24),"aaa"),"")</f>
        <v>月</v>
      </c>
      <c r="E27" s="62" t="str">
        <f t="shared" si="7"/>
        <v>火</v>
      </c>
      <c r="F27" s="62" t="str">
        <f t="shared" si="7"/>
        <v>水</v>
      </c>
      <c r="G27" s="62" t="str">
        <f t="shared" si="7"/>
        <v>木</v>
      </c>
      <c r="H27" s="62" t="str">
        <f t="shared" si="7"/>
        <v>金</v>
      </c>
      <c r="I27" s="62" t="str">
        <f t="shared" si="7"/>
        <v>土</v>
      </c>
      <c r="J27" s="62" t="str">
        <f t="shared" si="7"/>
        <v>日</v>
      </c>
      <c r="K27" s="62" t="str">
        <f t="shared" si="7"/>
        <v>月</v>
      </c>
      <c r="L27" s="62" t="str">
        <f t="shared" si="7"/>
        <v>火</v>
      </c>
      <c r="M27" s="62" t="str">
        <f t="shared" si="7"/>
        <v>水</v>
      </c>
      <c r="N27" s="62" t="str">
        <f t="shared" si="7"/>
        <v>木</v>
      </c>
      <c r="O27" s="62" t="str">
        <f t="shared" si="7"/>
        <v>金</v>
      </c>
      <c r="P27" s="62" t="str">
        <f t="shared" si="7"/>
        <v>土</v>
      </c>
      <c r="Q27" s="62" t="str">
        <f t="shared" si="7"/>
        <v>日</v>
      </c>
      <c r="R27" s="62" t="str">
        <f t="shared" si="7"/>
        <v>月</v>
      </c>
      <c r="S27" s="62" t="str">
        <f t="shared" si="7"/>
        <v>火</v>
      </c>
      <c r="T27" s="62" t="str">
        <f t="shared" si="7"/>
        <v>水</v>
      </c>
      <c r="U27" s="62" t="str">
        <f t="shared" si="7"/>
        <v>木</v>
      </c>
      <c r="V27" s="62" t="str">
        <f t="shared" si="7"/>
        <v>金</v>
      </c>
      <c r="W27" s="62" t="str">
        <f t="shared" si="7"/>
        <v>土</v>
      </c>
      <c r="X27" s="62" t="str">
        <f t="shared" si="7"/>
        <v>日</v>
      </c>
      <c r="Y27" s="62" t="str">
        <f t="shared" si="7"/>
        <v>月</v>
      </c>
      <c r="Z27" s="62" t="str">
        <f t="shared" si="7"/>
        <v>火</v>
      </c>
      <c r="AA27" s="62" t="str">
        <f>IFERROR(TEXT(WEEKDAY(+AA24),"aaa"),"")</f>
        <v>水</v>
      </c>
      <c r="AB27" s="62" t="str">
        <f t="shared" si="7"/>
        <v>木</v>
      </c>
      <c r="AC27" s="62" t="str">
        <f t="shared" si="7"/>
        <v>金</v>
      </c>
      <c r="AD27" s="62" t="str">
        <f t="shared" si="7"/>
        <v>土</v>
      </c>
      <c r="AE27" s="62" t="str">
        <f t="shared" si="7"/>
        <v/>
      </c>
      <c r="AF27" s="62" t="str">
        <f t="shared" si="7"/>
        <v/>
      </c>
      <c r="AG27" s="62" t="str">
        <f t="shared" si="7"/>
        <v/>
      </c>
      <c r="AH27" s="46" t="s">
        <v>18</v>
      </c>
      <c r="AI27" s="47">
        <f>+COUNTIF(C28:AG28,"夏休")+COUNTIF(C28:AG28,"冬休")+COUNTIF(C28:AG28,"中止")+COUNTIF(C28:AG28,"準備")+COUNTIF(C28:AG28,"片付")</f>
        <v>0</v>
      </c>
    </row>
    <row r="28" spans="1:38" ht="13.5" customHeight="1" x14ac:dyDescent="0.15">
      <c r="A28" s="18"/>
      <c r="B28" s="97" t="s">
        <v>17</v>
      </c>
      <c r="C28" s="99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4"/>
      <c r="AH28" s="49" t="s">
        <v>2</v>
      </c>
      <c r="AI28" s="50">
        <f>COUNT(C24:AG24)-AI27</f>
        <v>28</v>
      </c>
    </row>
    <row r="29" spans="1:38" ht="13.5" customHeight="1" x14ac:dyDescent="0.15">
      <c r="A29" s="18"/>
      <c r="B29" s="98"/>
      <c r="C29" s="99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4"/>
      <c r="AH29" s="49" t="s">
        <v>6</v>
      </c>
      <c r="AI29" s="50">
        <f>+COUNTIF(C30:AG31,"休")</f>
        <v>0</v>
      </c>
      <c r="AJ29" s="7" t="str">
        <f>IF(AI30&gt;0.285,"",IF(AI29&lt;AI24,"←計画日数が足りません",""))</f>
        <v>←計画日数が足りません</v>
      </c>
    </row>
    <row r="30" spans="1:38" ht="13.5" customHeight="1" x14ac:dyDescent="0.15">
      <c r="A30" s="18"/>
      <c r="B30" s="95" t="s">
        <v>0</v>
      </c>
      <c r="C30" s="107"/>
      <c r="D30" s="109"/>
      <c r="E30" s="103"/>
      <c r="F30" s="103"/>
      <c r="G30" s="109"/>
      <c r="H30" s="84"/>
      <c r="I30" s="84"/>
      <c r="J30" s="84"/>
      <c r="K30" s="84"/>
      <c r="L30" s="103"/>
      <c r="M30" s="103"/>
      <c r="N30" s="109"/>
      <c r="O30" s="84"/>
      <c r="P30" s="84"/>
      <c r="Q30" s="84"/>
      <c r="R30" s="84"/>
      <c r="S30" s="82"/>
      <c r="T30" s="82"/>
      <c r="U30" s="109"/>
      <c r="V30" s="84"/>
      <c r="W30" s="84"/>
      <c r="X30" s="84"/>
      <c r="Y30" s="84"/>
      <c r="Z30" s="82"/>
      <c r="AA30" s="82"/>
      <c r="AB30" s="84"/>
      <c r="AC30" s="84"/>
      <c r="AD30" s="84"/>
      <c r="AE30" s="84"/>
      <c r="AF30" s="82"/>
      <c r="AG30" s="88"/>
      <c r="AH30" s="49" t="s">
        <v>8</v>
      </c>
      <c r="AI30" s="8">
        <f>+AI29/AI28</f>
        <v>0</v>
      </c>
    </row>
    <row r="31" spans="1:38" x14ac:dyDescent="0.15">
      <c r="A31" s="18"/>
      <c r="B31" s="95"/>
      <c r="C31" s="108"/>
      <c r="D31" s="110"/>
      <c r="E31" s="100"/>
      <c r="F31" s="100"/>
      <c r="G31" s="110"/>
      <c r="H31" s="84"/>
      <c r="I31" s="84"/>
      <c r="J31" s="84"/>
      <c r="K31" s="84"/>
      <c r="L31" s="100"/>
      <c r="M31" s="100"/>
      <c r="N31" s="110"/>
      <c r="O31" s="84"/>
      <c r="P31" s="84"/>
      <c r="Q31" s="84"/>
      <c r="R31" s="84"/>
      <c r="S31" s="82"/>
      <c r="T31" s="82"/>
      <c r="U31" s="110"/>
      <c r="V31" s="84"/>
      <c r="W31" s="84"/>
      <c r="X31" s="84"/>
      <c r="Y31" s="84"/>
      <c r="Z31" s="82"/>
      <c r="AA31" s="82"/>
      <c r="AB31" s="84"/>
      <c r="AC31" s="84"/>
      <c r="AD31" s="84"/>
      <c r="AE31" s="84"/>
      <c r="AF31" s="82"/>
      <c r="AG31" s="88"/>
      <c r="AH31" s="49" t="s">
        <v>9</v>
      </c>
      <c r="AI31" s="50">
        <f>+COUNTA(C32:AG33)</f>
        <v>0</v>
      </c>
    </row>
    <row r="32" spans="1:38" x14ac:dyDescent="0.15">
      <c r="A32" s="18"/>
      <c r="B32" s="89" t="s">
        <v>7</v>
      </c>
      <c r="C32" s="105"/>
      <c r="D32" s="103"/>
      <c r="E32" s="103"/>
      <c r="F32" s="103"/>
      <c r="G32" s="103"/>
      <c r="H32" s="82"/>
      <c r="I32" s="82"/>
      <c r="J32" s="82"/>
      <c r="K32" s="82"/>
      <c r="L32" s="103"/>
      <c r="M32" s="103"/>
      <c r="N32" s="103"/>
      <c r="O32" s="82"/>
      <c r="P32" s="82"/>
      <c r="Q32" s="82"/>
      <c r="R32" s="82"/>
      <c r="S32" s="100"/>
      <c r="T32" s="100"/>
      <c r="U32" s="111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82"/>
      <c r="AH32" s="51" t="s">
        <v>4</v>
      </c>
      <c r="AI32" s="9">
        <f>+AI31/AI28</f>
        <v>0</v>
      </c>
      <c r="AL32" s="2">
        <f>+COUNTIF(C30:AG31,"休")</f>
        <v>0</v>
      </c>
    </row>
    <row r="33" spans="1:38" x14ac:dyDescent="0.15">
      <c r="A33" s="18"/>
      <c r="B33" s="90"/>
      <c r="C33" s="106"/>
      <c r="D33" s="104"/>
      <c r="E33" s="104"/>
      <c r="F33" s="104"/>
      <c r="G33" s="104"/>
      <c r="H33" s="83"/>
      <c r="I33" s="83"/>
      <c r="J33" s="83"/>
      <c r="K33" s="83"/>
      <c r="L33" s="104"/>
      <c r="M33" s="104"/>
      <c r="N33" s="104"/>
      <c r="O33" s="83"/>
      <c r="P33" s="83"/>
      <c r="Q33" s="83"/>
      <c r="R33" s="83"/>
      <c r="S33" s="83"/>
      <c r="T33" s="83"/>
      <c r="U33" s="104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52" t="s">
        <v>13</v>
      </c>
      <c r="AI33" s="10" t="str">
        <f>IF(7&gt;AI28,"対象外",IF(AI31&gt;=AI24,"OK","NG"))</f>
        <v>NG</v>
      </c>
      <c r="AJ33" s="7" t="str">
        <f>IF(AI33="対象外","←７日間に満たない期間は達成判定の対象外",IF(AI33="NG","←月単位未達成","←月単位達成"))</f>
        <v>←月単位未達成</v>
      </c>
      <c r="AL33" s="12" t="str">
        <f>IF(7&gt;AI28,"対象外",IF(AL32&gt;=AI24,"OK","NG"))</f>
        <v>NG</v>
      </c>
    </row>
    <row r="34" spans="1:38" x14ac:dyDescent="0.15">
      <c r="A34" s="18"/>
      <c r="B34" s="17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18"/>
      <c r="AI34" s="17"/>
    </row>
    <row r="35" spans="1:38" hidden="1" x14ac:dyDescent="0.15">
      <c r="A35" s="18"/>
      <c r="B35" s="17"/>
      <c r="C35" s="17">
        <f>YEAR(C38)</f>
        <v>2026</v>
      </c>
      <c r="D35" s="17">
        <f>MONTH(C38)</f>
        <v>3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/>
      <c r="AI35" s="17"/>
    </row>
    <row r="36" spans="1:38" x14ac:dyDescent="0.15">
      <c r="A36" s="18"/>
      <c r="B36" s="19" t="s">
        <v>14</v>
      </c>
      <c r="C36" s="85">
        <f>C38</f>
        <v>46082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7"/>
    </row>
    <row r="37" spans="1:38" hidden="1" x14ac:dyDescent="0.15">
      <c r="A37" s="18"/>
      <c r="B37" s="57"/>
      <c r="C37" s="45">
        <f>DATE($C35,$D35,1)</f>
        <v>46082</v>
      </c>
      <c r="D37" s="45">
        <f t="shared" ref="D37:AG37" si="8">C37+1</f>
        <v>46083</v>
      </c>
      <c r="E37" s="45">
        <f t="shared" si="8"/>
        <v>46084</v>
      </c>
      <c r="F37" s="45">
        <f t="shared" si="8"/>
        <v>46085</v>
      </c>
      <c r="G37" s="45">
        <f t="shared" si="8"/>
        <v>46086</v>
      </c>
      <c r="H37" s="45">
        <f t="shared" si="8"/>
        <v>46087</v>
      </c>
      <c r="I37" s="45">
        <f t="shared" si="8"/>
        <v>46088</v>
      </c>
      <c r="J37" s="45">
        <f t="shared" si="8"/>
        <v>46089</v>
      </c>
      <c r="K37" s="45">
        <f t="shared" si="8"/>
        <v>46090</v>
      </c>
      <c r="L37" s="45">
        <f t="shared" si="8"/>
        <v>46091</v>
      </c>
      <c r="M37" s="45">
        <f t="shared" si="8"/>
        <v>46092</v>
      </c>
      <c r="N37" s="45">
        <f t="shared" si="8"/>
        <v>46093</v>
      </c>
      <c r="O37" s="45">
        <f t="shared" si="8"/>
        <v>46094</v>
      </c>
      <c r="P37" s="45">
        <f t="shared" si="8"/>
        <v>46095</v>
      </c>
      <c r="Q37" s="45">
        <f t="shared" si="8"/>
        <v>46096</v>
      </c>
      <c r="R37" s="45">
        <f t="shared" si="8"/>
        <v>46097</v>
      </c>
      <c r="S37" s="45">
        <f t="shared" si="8"/>
        <v>46098</v>
      </c>
      <c r="T37" s="45">
        <f t="shared" si="8"/>
        <v>46099</v>
      </c>
      <c r="U37" s="45">
        <f t="shared" si="8"/>
        <v>46100</v>
      </c>
      <c r="V37" s="45">
        <f t="shared" si="8"/>
        <v>46101</v>
      </c>
      <c r="W37" s="45">
        <f t="shared" si="8"/>
        <v>46102</v>
      </c>
      <c r="X37" s="45">
        <f t="shared" si="8"/>
        <v>46103</v>
      </c>
      <c r="Y37" s="45">
        <f t="shared" si="8"/>
        <v>46104</v>
      </c>
      <c r="Z37" s="45">
        <f t="shared" si="8"/>
        <v>46105</v>
      </c>
      <c r="AA37" s="45">
        <f t="shared" si="8"/>
        <v>46106</v>
      </c>
      <c r="AB37" s="45">
        <f t="shared" si="8"/>
        <v>46107</v>
      </c>
      <c r="AC37" s="45">
        <f t="shared" si="8"/>
        <v>46108</v>
      </c>
      <c r="AD37" s="45">
        <f t="shared" si="8"/>
        <v>46109</v>
      </c>
      <c r="AE37" s="45">
        <f t="shared" si="8"/>
        <v>46110</v>
      </c>
      <c r="AF37" s="45">
        <f t="shared" si="8"/>
        <v>46111</v>
      </c>
      <c r="AG37" s="45">
        <f t="shared" si="8"/>
        <v>46112</v>
      </c>
      <c r="AH37" s="67"/>
      <c r="AI37" s="68"/>
    </row>
    <row r="38" spans="1:38" x14ac:dyDescent="0.15">
      <c r="A38" s="18"/>
      <c r="B38" s="60" t="s">
        <v>15</v>
      </c>
      <c r="C38" s="61">
        <f>IF(EDATE(C23,1)&gt;$G$5,"",EDATE(C23,1))</f>
        <v>46082</v>
      </c>
      <c r="D38" s="45">
        <f t="shared" ref="D38:AG38" si="9">IF(D37&gt;$G$5,"",IF(C38=EOMONTH(DATE($C35,$D35,1),0),"",IF(C38="","",C38+1)))</f>
        <v>46083</v>
      </c>
      <c r="E38" s="45">
        <f t="shared" si="9"/>
        <v>46084</v>
      </c>
      <c r="F38" s="45">
        <f t="shared" si="9"/>
        <v>46085</v>
      </c>
      <c r="G38" s="45">
        <f t="shared" si="9"/>
        <v>46086</v>
      </c>
      <c r="H38" s="45">
        <f t="shared" si="9"/>
        <v>46087</v>
      </c>
      <c r="I38" s="45">
        <f t="shared" si="9"/>
        <v>46088</v>
      </c>
      <c r="J38" s="45">
        <f t="shared" si="9"/>
        <v>46089</v>
      </c>
      <c r="K38" s="45">
        <f t="shared" si="9"/>
        <v>46090</v>
      </c>
      <c r="L38" s="45">
        <f t="shared" si="9"/>
        <v>46091</v>
      </c>
      <c r="M38" s="45">
        <f t="shared" si="9"/>
        <v>46092</v>
      </c>
      <c r="N38" s="45">
        <f t="shared" si="9"/>
        <v>46093</v>
      </c>
      <c r="O38" s="45">
        <f t="shared" si="9"/>
        <v>46094</v>
      </c>
      <c r="P38" s="45">
        <f t="shared" si="9"/>
        <v>46095</v>
      </c>
      <c r="Q38" s="45">
        <f t="shared" si="9"/>
        <v>46096</v>
      </c>
      <c r="R38" s="45">
        <f t="shared" si="9"/>
        <v>46097</v>
      </c>
      <c r="S38" s="45">
        <f t="shared" si="9"/>
        <v>46098</v>
      </c>
      <c r="T38" s="45">
        <f t="shared" si="9"/>
        <v>46099</v>
      </c>
      <c r="U38" s="45">
        <f t="shared" si="9"/>
        <v>46100</v>
      </c>
      <c r="V38" s="45">
        <f t="shared" si="9"/>
        <v>46101</v>
      </c>
      <c r="W38" s="45">
        <f t="shared" si="9"/>
        <v>46102</v>
      </c>
      <c r="X38" s="45">
        <f t="shared" si="9"/>
        <v>46103</v>
      </c>
      <c r="Y38" s="45">
        <f t="shared" si="9"/>
        <v>46104</v>
      </c>
      <c r="Z38" s="45">
        <f t="shared" si="9"/>
        <v>46105</v>
      </c>
      <c r="AA38" s="45">
        <f t="shared" si="9"/>
        <v>46106</v>
      </c>
      <c r="AB38" s="45">
        <f t="shared" si="9"/>
        <v>46107</v>
      </c>
      <c r="AC38" s="45">
        <f t="shared" si="9"/>
        <v>46108</v>
      </c>
      <c r="AD38" s="45">
        <f t="shared" si="9"/>
        <v>46109</v>
      </c>
      <c r="AE38" s="45">
        <f t="shared" si="9"/>
        <v>46110</v>
      </c>
      <c r="AF38" s="45">
        <f t="shared" si="9"/>
        <v>46111</v>
      </c>
      <c r="AG38" s="45">
        <f t="shared" si="9"/>
        <v>46112</v>
      </c>
      <c r="AH38" s="46" t="s">
        <v>16</v>
      </c>
      <c r="AI38" s="47">
        <f>+COUNTIFS(C41:AG41,"土",C42:AG42,"")+COUNTIFS(C41:AG41,"日",C42:AG42,"")</f>
        <v>9</v>
      </c>
    </row>
    <row r="39" spans="1:38" hidden="1" x14ac:dyDescent="0.15">
      <c r="A39" s="18"/>
      <c r="B39" s="60"/>
      <c r="C39" s="44" t="str">
        <f>IFERROR(VLOOKUP(C38,祝日!C:C,1,FALSE),"")</f>
        <v/>
      </c>
      <c r="D39" s="44" t="str">
        <f>IFERROR(VLOOKUP(D38,祝日!C:C,1,FALSE),"")</f>
        <v/>
      </c>
      <c r="E39" s="44" t="str">
        <f>IFERROR(VLOOKUP(E38,祝日!C:C,1,FALSE),"")</f>
        <v/>
      </c>
      <c r="F39" s="44" t="str">
        <f>IFERROR(VLOOKUP(F38,祝日!C:C,1,FALSE),"")</f>
        <v/>
      </c>
      <c r="G39" s="44" t="str">
        <f>IFERROR(VLOOKUP(G38,祝日!C:C,1,FALSE),"")</f>
        <v/>
      </c>
      <c r="H39" s="44" t="str">
        <f>IFERROR(VLOOKUP(H38,祝日!C:C,1,FALSE),"")</f>
        <v/>
      </c>
      <c r="I39" s="44" t="str">
        <f>IFERROR(VLOOKUP(I38,祝日!C:C,1,FALSE),"")</f>
        <v/>
      </c>
      <c r="J39" s="44" t="str">
        <f>IFERROR(VLOOKUP(J38,祝日!C:C,1,FALSE),"")</f>
        <v/>
      </c>
      <c r="K39" s="44" t="str">
        <f>IFERROR(VLOOKUP(K38,祝日!C:C,1,FALSE),"")</f>
        <v/>
      </c>
      <c r="L39" s="44" t="str">
        <f>IFERROR(VLOOKUP(L38,祝日!C:C,1,FALSE),"")</f>
        <v/>
      </c>
      <c r="M39" s="44" t="str">
        <f>IFERROR(VLOOKUP(M38,祝日!C:C,1,FALSE),"")</f>
        <v/>
      </c>
      <c r="N39" s="44" t="str">
        <f>IFERROR(VLOOKUP(N38,祝日!C:C,1,FALSE),"")</f>
        <v/>
      </c>
      <c r="O39" s="44" t="str">
        <f>IFERROR(VLOOKUP(O38,祝日!C:C,1,FALSE),"")</f>
        <v/>
      </c>
      <c r="P39" s="44" t="str">
        <f>IFERROR(VLOOKUP(P38,祝日!C:C,1,FALSE),"")</f>
        <v/>
      </c>
      <c r="Q39" s="44" t="str">
        <f>IFERROR(VLOOKUP(Q38,祝日!C:C,1,FALSE),"")</f>
        <v/>
      </c>
      <c r="R39" s="44" t="str">
        <f>IFERROR(VLOOKUP(R38,祝日!C:C,1,FALSE),"")</f>
        <v/>
      </c>
      <c r="S39" s="44" t="str">
        <f>IFERROR(VLOOKUP(S38,祝日!C:C,1,FALSE),"")</f>
        <v/>
      </c>
      <c r="T39" s="44" t="str">
        <f>IFERROR(VLOOKUP(T38,祝日!C:C,1,FALSE),"")</f>
        <v/>
      </c>
      <c r="U39" s="44" t="str">
        <f>IFERROR(VLOOKUP(U38,祝日!C:C,1,FALSE),"")</f>
        <v/>
      </c>
      <c r="V39" s="44">
        <f>IFERROR(VLOOKUP(V38,祝日!C:C,1,FALSE),"")</f>
        <v>46101</v>
      </c>
      <c r="W39" s="44" t="str">
        <f>IFERROR(VLOOKUP(W38,祝日!C:C,1,FALSE),"")</f>
        <v/>
      </c>
      <c r="X39" s="44" t="str">
        <f>IFERROR(VLOOKUP(X38,祝日!C:C,1,FALSE),"")</f>
        <v/>
      </c>
      <c r="Y39" s="44" t="str">
        <f>IFERROR(VLOOKUP(Y38,祝日!C:C,1,FALSE),"")</f>
        <v/>
      </c>
      <c r="Z39" s="44" t="str">
        <f>IFERROR(VLOOKUP(Z38,祝日!C:C,1,FALSE),"")</f>
        <v/>
      </c>
      <c r="AA39" s="44" t="str">
        <f>IFERROR(VLOOKUP(AA38,祝日!C:C,1,FALSE),"")</f>
        <v/>
      </c>
      <c r="AB39" s="44" t="str">
        <f>IFERROR(VLOOKUP(AB38,祝日!C:C,1,FALSE),"")</f>
        <v/>
      </c>
      <c r="AC39" s="44" t="str">
        <f>IFERROR(VLOOKUP(AC38,祝日!C:C,1,FALSE),"")</f>
        <v/>
      </c>
      <c r="AD39" s="44" t="str">
        <f>IFERROR(VLOOKUP(AD38,祝日!C:C,1,FALSE),"")</f>
        <v/>
      </c>
      <c r="AE39" s="44" t="str">
        <f>IFERROR(VLOOKUP(AE38,祝日!C:C,1,FALSE),"")</f>
        <v/>
      </c>
      <c r="AF39" s="44" t="str">
        <f>IFERROR(VLOOKUP(AF38,祝日!C:C,1,FALSE),"")</f>
        <v/>
      </c>
      <c r="AG39" s="44" t="str">
        <f>IFERROR(VLOOKUP(AG38,祝日!C:C,1,FALSE),"")</f>
        <v/>
      </c>
      <c r="AH39" s="46" t="s">
        <v>56</v>
      </c>
      <c r="AI39" s="47">
        <f>AI38+AI40</f>
        <v>10</v>
      </c>
    </row>
    <row r="40" spans="1:38" hidden="1" x14ac:dyDescent="0.15">
      <c r="A40" s="18"/>
      <c r="B40" s="60"/>
      <c r="C40" s="44" t="str">
        <f t="shared" ref="C40:AG40" si="10">IF(AND(OR(C41="土",C41="日"),C39&lt;&gt;0),"",C39)</f>
        <v/>
      </c>
      <c r="D40" s="44" t="str">
        <f t="shared" si="10"/>
        <v/>
      </c>
      <c r="E40" s="44" t="str">
        <f t="shared" si="10"/>
        <v/>
      </c>
      <c r="F40" s="44" t="str">
        <f t="shared" si="10"/>
        <v/>
      </c>
      <c r="G40" s="44" t="str">
        <f t="shared" si="10"/>
        <v/>
      </c>
      <c r="H40" s="44" t="str">
        <f t="shared" si="10"/>
        <v/>
      </c>
      <c r="I40" s="44" t="str">
        <f t="shared" si="10"/>
        <v/>
      </c>
      <c r="J40" s="44" t="str">
        <f t="shared" si="10"/>
        <v/>
      </c>
      <c r="K40" s="44" t="str">
        <f t="shared" si="10"/>
        <v/>
      </c>
      <c r="L40" s="44" t="str">
        <f t="shared" si="10"/>
        <v/>
      </c>
      <c r="M40" s="44" t="str">
        <f t="shared" si="10"/>
        <v/>
      </c>
      <c r="N40" s="44" t="str">
        <f t="shared" si="10"/>
        <v/>
      </c>
      <c r="O40" s="44" t="str">
        <f t="shared" si="10"/>
        <v/>
      </c>
      <c r="P40" s="44" t="str">
        <f t="shared" si="10"/>
        <v/>
      </c>
      <c r="Q40" s="44" t="str">
        <f t="shared" si="10"/>
        <v/>
      </c>
      <c r="R40" s="44" t="str">
        <f t="shared" si="10"/>
        <v/>
      </c>
      <c r="S40" s="44" t="str">
        <f t="shared" si="10"/>
        <v/>
      </c>
      <c r="T40" s="44" t="str">
        <f t="shared" si="10"/>
        <v/>
      </c>
      <c r="U40" s="44" t="str">
        <f t="shared" si="10"/>
        <v/>
      </c>
      <c r="V40" s="44">
        <f t="shared" si="10"/>
        <v>46101</v>
      </c>
      <c r="W40" s="44" t="str">
        <f t="shared" si="10"/>
        <v/>
      </c>
      <c r="X40" s="44" t="str">
        <f t="shared" si="10"/>
        <v/>
      </c>
      <c r="Y40" s="44" t="str">
        <f t="shared" si="10"/>
        <v/>
      </c>
      <c r="Z40" s="44" t="str">
        <f t="shared" si="10"/>
        <v/>
      </c>
      <c r="AA40" s="44" t="str">
        <f t="shared" si="10"/>
        <v/>
      </c>
      <c r="AB40" s="44" t="str">
        <f t="shared" si="10"/>
        <v/>
      </c>
      <c r="AC40" s="44" t="str">
        <f t="shared" si="10"/>
        <v/>
      </c>
      <c r="AD40" s="44" t="str">
        <f t="shared" si="10"/>
        <v/>
      </c>
      <c r="AE40" s="44" t="str">
        <f t="shared" si="10"/>
        <v/>
      </c>
      <c r="AF40" s="44" t="str">
        <f t="shared" si="10"/>
        <v/>
      </c>
      <c r="AG40" s="44" t="str">
        <f t="shared" si="10"/>
        <v/>
      </c>
      <c r="AH40" s="66" t="s">
        <v>52</v>
      </c>
      <c r="AI40" s="47">
        <f>COUNT(C40:AG40)</f>
        <v>1</v>
      </c>
    </row>
    <row r="41" spans="1:38" x14ac:dyDescent="0.15">
      <c r="A41" s="18"/>
      <c r="B41" s="39" t="s">
        <v>5</v>
      </c>
      <c r="C41" s="62" t="str">
        <f>IFERROR(TEXT(WEEKDAY(+C38),"aaa"),"")</f>
        <v>日</v>
      </c>
      <c r="D41" s="62" t="str">
        <f t="shared" ref="D41:AG41" si="11">IFERROR(TEXT(WEEKDAY(+D38),"aaa"),"")</f>
        <v>月</v>
      </c>
      <c r="E41" s="62" t="str">
        <f t="shared" si="11"/>
        <v>火</v>
      </c>
      <c r="F41" s="62" t="str">
        <f t="shared" si="11"/>
        <v>水</v>
      </c>
      <c r="G41" s="62" t="str">
        <f t="shared" si="11"/>
        <v>木</v>
      </c>
      <c r="H41" s="62" t="str">
        <f t="shared" si="11"/>
        <v>金</v>
      </c>
      <c r="I41" s="62" t="str">
        <f t="shared" si="11"/>
        <v>土</v>
      </c>
      <c r="J41" s="62" t="str">
        <f t="shared" si="11"/>
        <v>日</v>
      </c>
      <c r="K41" s="62" t="str">
        <f t="shared" si="11"/>
        <v>月</v>
      </c>
      <c r="L41" s="62" t="str">
        <f t="shared" si="11"/>
        <v>火</v>
      </c>
      <c r="M41" s="62" t="str">
        <f t="shared" si="11"/>
        <v>水</v>
      </c>
      <c r="N41" s="62" t="str">
        <f t="shared" si="11"/>
        <v>木</v>
      </c>
      <c r="O41" s="62" t="str">
        <f t="shared" si="11"/>
        <v>金</v>
      </c>
      <c r="P41" s="62" t="str">
        <f t="shared" si="11"/>
        <v>土</v>
      </c>
      <c r="Q41" s="62" t="str">
        <f t="shared" si="11"/>
        <v>日</v>
      </c>
      <c r="R41" s="62" t="str">
        <f t="shared" si="11"/>
        <v>月</v>
      </c>
      <c r="S41" s="62" t="str">
        <f t="shared" si="11"/>
        <v>火</v>
      </c>
      <c r="T41" s="62" t="str">
        <f t="shared" si="11"/>
        <v>水</v>
      </c>
      <c r="U41" s="62" t="str">
        <f t="shared" si="11"/>
        <v>木</v>
      </c>
      <c r="V41" s="62" t="str">
        <f t="shared" si="11"/>
        <v>金</v>
      </c>
      <c r="W41" s="62" t="str">
        <f t="shared" si="11"/>
        <v>土</v>
      </c>
      <c r="X41" s="62" t="str">
        <f t="shared" si="11"/>
        <v>日</v>
      </c>
      <c r="Y41" s="62" t="str">
        <f t="shared" si="11"/>
        <v>月</v>
      </c>
      <c r="Z41" s="62" t="str">
        <f t="shared" si="11"/>
        <v>火</v>
      </c>
      <c r="AA41" s="62" t="str">
        <f t="shared" si="11"/>
        <v>水</v>
      </c>
      <c r="AB41" s="62" t="str">
        <f t="shared" si="11"/>
        <v>木</v>
      </c>
      <c r="AC41" s="62" t="str">
        <f t="shared" si="11"/>
        <v>金</v>
      </c>
      <c r="AD41" s="62" t="str">
        <f t="shared" si="11"/>
        <v>土</v>
      </c>
      <c r="AE41" s="62" t="str">
        <f t="shared" si="11"/>
        <v>日</v>
      </c>
      <c r="AF41" s="62" t="str">
        <f t="shared" si="11"/>
        <v>月</v>
      </c>
      <c r="AG41" s="62" t="str">
        <f t="shared" si="11"/>
        <v>火</v>
      </c>
      <c r="AH41" s="46" t="s">
        <v>18</v>
      </c>
      <c r="AI41" s="47">
        <f>+COUNTIF(C42:AG42,"夏休")+COUNTIF(C42:AG42,"冬休")+COUNTIF(C42:AG42,"中止")+COUNTIF(C42:AG42,"準備")+COUNTIF(C42:AG42,"片付")</f>
        <v>0</v>
      </c>
    </row>
    <row r="42" spans="1:38" ht="13.5" customHeight="1" x14ac:dyDescent="0.15">
      <c r="A42" s="18"/>
      <c r="B42" s="97" t="s">
        <v>17</v>
      </c>
      <c r="C42" s="99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4"/>
      <c r="AH42" s="49" t="s">
        <v>2</v>
      </c>
      <c r="AI42" s="50">
        <f>COUNT(C38:AG38)-AI41</f>
        <v>31</v>
      </c>
    </row>
    <row r="43" spans="1:38" ht="13.5" customHeight="1" x14ac:dyDescent="0.15">
      <c r="A43" s="18"/>
      <c r="B43" s="98"/>
      <c r="C43" s="99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4"/>
      <c r="AH43" s="49" t="s">
        <v>6</v>
      </c>
      <c r="AI43" s="50">
        <f>+COUNTIF(C44:AG45,"休")</f>
        <v>0</v>
      </c>
      <c r="AJ43" s="7" t="str">
        <f>IF(AI44&gt;0.285,"",IF(AI43&lt;AI38,"←計画日数が足りません",""))</f>
        <v>←計画日数が足りません</v>
      </c>
    </row>
    <row r="44" spans="1:38" ht="13.5" customHeight="1" x14ac:dyDescent="0.15">
      <c r="A44" s="18"/>
      <c r="B44" s="95" t="s">
        <v>0</v>
      </c>
      <c r="C44" s="96"/>
      <c r="D44" s="84"/>
      <c r="E44" s="84"/>
      <c r="F44" s="84"/>
      <c r="G44" s="84"/>
      <c r="H44" s="84"/>
      <c r="I44" s="84"/>
      <c r="J44" s="82"/>
      <c r="K44" s="84"/>
      <c r="L44" s="84"/>
      <c r="M44" s="84"/>
      <c r="N44" s="84"/>
      <c r="O44" s="84"/>
      <c r="P44" s="84"/>
      <c r="Q44" s="82"/>
      <c r="R44" s="84"/>
      <c r="S44" s="84"/>
      <c r="T44" s="84"/>
      <c r="U44" s="84"/>
      <c r="V44" s="84"/>
      <c r="W44" s="84"/>
      <c r="X44" s="82"/>
      <c r="Y44" s="84"/>
      <c r="Z44" s="84"/>
      <c r="AA44" s="84"/>
      <c r="AB44" s="84"/>
      <c r="AC44" s="84"/>
      <c r="AD44" s="84"/>
      <c r="AE44" s="82"/>
      <c r="AF44" s="84"/>
      <c r="AG44" s="88"/>
      <c r="AH44" s="49" t="s">
        <v>8</v>
      </c>
      <c r="AI44" s="8">
        <f>+AI43/AI42</f>
        <v>0</v>
      </c>
    </row>
    <row r="45" spans="1:38" x14ac:dyDescent="0.15">
      <c r="A45" s="18"/>
      <c r="B45" s="95"/>
      <c r="C45" s="96"/>
      <c r="D45" s="84"/>
      <c r="E45" s="84"/>
      <c r="F45" s="84"/>
      <c r="G45" s="84"/>
      <c r="H45" s="84"/>
      <c r="I45" s="84"/>
      <c r="J45" s="82"/>
      <c r="K45" s="84"/>
      <c r="L45" s="84"/>
      <c r="M45" s="84"/>
      <c r="N45" s="84"/>
      <c r="O45" s="84"/>
      <c r="P45" s="84"/>
      <c r="Q45" s="82"/>
      <c r="R45" s="84"/>
      <c r="S45" s="84"/>
      <c r="T45" s="84"/>
      <c r="U45" s="84"/>
      <c r="V45" s="84"/>
      <c r="W45" s="84"/>
      <c r="X45" s="82"/>
      <c r="Y45" s="84"/>
      <c r="Z45" s="84"/>
      <c r="AA45" s="84"/>
      <c r="AB45" s="84"/>
      <c r="AC45" s="84"/>
      <c r="AD45" s="84"/>
      <c r="AE45" s="82"/>
      <c r="AF45" s="84"/>
      <c r="AG45" s="88"/>
      <c r="AH45" s="49" t="s">
        <v>9</v>
      </c>
      <c r="AI45" s="50">
        <f>+COUNTA(C46:AG47)</f>
        <v>0</v>
      </c>
    </row>
    <row r="46" spans="1:38" x14ac:dyDescent="0.15">
      <c r="A46" s="18"/>
      <c r="B46" s="89" t="s">
        <v>7</v>
      </c>
      <c r="C46" s="82"/>
      <c r="D46" s="82"/>
      <c r="E46" s="82"/>
      <c r="F46" s="82"/>
      <c r="G46" s="82"/>
      <c r="H46" s="82"/>
      <c r="I46" s="82"/>
      <c r="J46" s="100"/>
      <c r="K46" s="82"/>
      <c r="L46" s="82"/>
      <c r="M46" s="82"/>
      <c r="N46" s="82"/>
      <c r="O46" s="82"/>
      <c r="P46" s="82"/>
      <c r="Q46" s="100"/>
      <c r="R46" s="82"/>
      <c r="S46" s="82"/>
      <c r="T46" s="82"/>
      <c r="U46" s="82"/>
      <c r="V46" s="82"/>
      <c r="W46" s="82"/>
      <c r="X46" s="100"/>
      <c r="Y46" s="82"/>
      <c r="Z46" s="82"/>
      <c r="AA46" s="82"/>
      <c r="AB46" s="82"/>
      <c r="AC46" s="82"/>
      <c r="AD46" s="82"/>
      <c r="AE46" s="100"/>
      <c r="AF46" s="82"/>
      <c r="AG46" s="80"/>
      <c r="AH46" s="51" t="s">
        <v>4</v>
      </c>
      <c r="AI46" s="9">
        <f>+AI45/AI42</f>
        <v>0</v>
      </c>
      <c r="AL46" s="2">
        <f>+COUNTIF(C44:AG45,"休")</f>
        <v>0</v>
      </c>
    </row>
    <row r="47" spans="1:38" x14ac:dyDescent="0.15">
      <c r="A47" s="18"/>
      <c r="B47" s="90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1"/>
      <c r="AH47" s="52" t="s">
        <v>13</v>
      </c>
      <c r="AI47" s="10" t="str">
        <f>IF(7&gt;AI42,"対象外",IF(AI45&gt;=AI38,"OK","NG"))</f>
        <v>NG</v>
      </c>
      <c r="AJ47" s="7" t="str">
        <f>IF(AI47="対象外","←７日間に満たない期間は達成判定の対象外",IF(AI47="NG","←月単位未達成","←月単位達成"))</f>
        <v>←月単位未達成</v>
      </c>
      <c r="AL47" s="12" t="str">
        <f>IF(7&gt;AI42,"対象外",IF(AL46&gt;=AI38,"OK","NG"))</f>
        <v>NG</v>
      </c>
    </row>
    <row r="48" spans="1:38" x14ac:dyDescent="0.15">
      <c r="A48" s="18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/>
      <c r="AI48" s="17"/>
    </row>
    <row r="49" spans="1:38" hidden="1" x14ac:dyDescent="0.15">
      <c r="A49" s="18"/>
      <c r="B49" s="17"/>
      <c r="C49" s="17">
        <f>YEAR(C52)</f>
        <v>2026</v>
      </c>
      <c r="D49" s="17">
        <f>MONTH(C52)</f>
        <v>4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/>
      <c r="AI49" s="17"/>
    </row>
    <row r="50" spans="1:38" x14ac:dyDescent="0.15">
      <c r="A50" s="18"/>
      <c r="B50" s="19" t="s">
        <v>14</v>
      </c>
      <c r="C50" s="85">
        <f>C52</f>
        <v>46113</v>
      </c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7"/>
    </row>
    <row r="51" spans="1:38" hidden="1" x14ac:dyDescent="0.15">
      <c r="A51" s="18"/>
      <c r="B51" s="57"/>
      <c r="C51" s="45">
        <f>DATE($C49,$D49,1)</f>
        <v>46113</v>
      </c>
      <c r="D51" s="45">
        <f t="shared" ref="D51:AG51" si="12">C51+1</f>
        <v>46114</v>
      </c>
      <c r="E51" s="45">
        <f t="shared" si="12"/>
        <v>46115</v>
      </c>
      <c r="F51" s="45">
        <f t="shared" si="12"/>
        <v>46116</v>
      </c>
      <c r="G51" s="45">
        <f t="shared" si="12"/>
        <v>46117</v>
      </c>
      <c r="H51" s="45">
        <f t="shared" si="12"/>
        <v>46118</v>
      </c>
      <c r="I51" s="45">
        <f t="shared" si="12"/>
        <v>46119</v>
      </c>
      <c r="J51" s="45">
        <f t="shared" si="12"/>
        <v>46120</v>
      </c>
      <c r="K51" s="45">
        <f t="shared" si="12"/>
        <v>46121</v>
      </c>
      <c r="L51" s="45">
        <f t="shared" si="12"/>
        <v>46122</v>
      </c>
      <c r="M51" s="45">
        <f t="shared" si="12"/>
        <v>46123</v>
      </c>
      <c r="N51" s="45">
        <f t="shared" si="12"/>
        <v>46124</v>
      </c>
      <c r="O51" s="45">
        <f t="shared" si="12"/>
        <v>46125</v>
      </c>
      <c r="P51" s="45">
        <f t="shared" si="12"/>
        <v>46126</v>
      </c>
      <c r="Q51" s="45">
        <f t="shared" si="12"/>
        <v>46127</v>
      </c>
      <c r="R51" s="45">
        <f t="shared" si="12"/>
        <v>46128</v>
      </c>
      <c r="S51" s="45">
        <f t="shared" si="12"/>
        <v>46129</v>
      </c>
      <c r="T51" s="45">
        <f t="shared" si="12"/>
        <v>46130</v>
      </c>
      <c r="U51" s="45">
        <f t="shared" si="12"/>
        <v>46131</v>
      </c>
      <c r="V51" s="45">
        <f t="shared" si="12"/>
        <v>46132</v>
      </c>
      <c r="W51" s="45">
        <f t="shared" si="12"/>
        <v>46133</v>
      </c>
      <c r="X51" s="45">
        <f t="shared" si="12"/>
        <v>46134</v>
      </c>
      <c r="Y51" s="45">
        <f t="shared" si="12"/>
        <v>46135</v>
      </c>
      <c r="Z51" s="45">
        <f t="shared" si="12"/>
        <v>46136</v>
      </c>
      <c r="AA51" s="45">
        <f t="shared" si="12"/>
        <v>46137</v>
      </c>
      <c r="AB51" s="45">
        <f t="shared" si="12"/>
        <v>46138</v>
      </c>
      <c r="AC51" s="45">
        <f t="shared" si="12"/>
        <v>46139</v>
      </c>
      <c r="AD51" s="45">
        <f t="shared" si="12"/>
        <v>46140</v>
      </c>
      <c r="AE51" s="45">
        <f t="shared" si="12"/>
        <v>46141</v>
      </c>
      <c r="AF51" s="45">
        <f t="shared" si="12"/>
        <v>46142</v>
      </c>
      <c r="AG51" s="45">
        <f t="shared" si="12"/>
        <v>46143</v>
      </c>
      <c r="AH51" s="67"/>
      <c r="AI51" s="68"/>
    </row>
    <row r="52" spans="1:38" x14ac:dyDescent="0.15">
      <c r="A52" s="18"/>
      <c r="B52" s="60" t="s">
        <v>15</v>
      </c>
      <c r="C52" s="61">
        <f>IF(EDATE(C37,1)&gt;$G$5,"",EDATE(C37,1))</f>
        <v>46113</v>
      </c>
      <c r="D52" s="45">
        <f t="shared" ref="D52:AG52" si="13">IF(D51&gt;$G$5,"",IF(C52=EOMONTH(DATE($C49,$D49,1),0),"",IF(C52="","",C52+1)))</f>
        <v>46114</v>
      </c>
      <c r="E52" s="45">
        <f t="shared" si="13"/>
        <v>46115</v>
      </c>
      <c r="F52" s="45">
        <f t="shared" si="13"/>
        <v>46116</v>
      </c>
      <c r="G52" s="45">
        <f t="shared" si="13"/>
        <v>46117</v>
      </c>
      <c r="H52" s="45">
        <f t="shared" si="13"/>
        <v>46118</v>
      </c>
      <c r="I52" s="45">
        <f t="shared" si="13"/>
        <v>46119</v>
      </c>
      <c r="J52" s="45">
        <f t="shared" si="13"/>
        <v>46120</v>
      </c>
      <c r="K52" s="45">
        <f t="shared" si="13"/>
        <v>46121</v>
      </c>
      <c r="L52" s="45">
        <f t="shared" si="13"/>
        <v>46122</v>
      </c>
      <c r="M52" s="45">
        <f t="shared" si="13"/>
        <v>46123</v>
      </c>
      <c r="N52" s="45">
        <f t="shared" si="13"/>
        <v>46124</v>
      </c>
      <c r="O52" s="45">
        <f t="shared" si="13"/>
        <v>46125</v>
      </c>
      <c r="P52" s="45">
        <f t="shared" si="13"/>
        <v>46126</v>
      </c>
      <c r="Q52" s="45">
        <f t="shared" si="13"/>
        <v>46127</v>
      </c>
      <c r="R52" s="45">
        <f t="shared" si="13"/>
        <v>46128</v>
      </c>
      <c r="S52" s="45">
        <f t="shared" si="13"/>
        <v>46129</v>
      </c>
      <c r="T52" s="45">
        <f t="shared" si="13"/>
        <v>46130</v>
      </c>
      <c r="U52" s="45">
        <f t="shared" si="13"/>
        <v>46131</v>
      </c>
      <c r="V52" s="45">
        <f t="shared" si="13"/>
        <v>46132</v>
      </c>
      <c r="W52" s="45">
        <f t="shared" si="13"/>
        <v>46133</v>
      </c>
      <c r="X52" s="45">
        <f t="shared" si="13"/>
        <v>46134</v>
      </c>
      <c r="Y52" s="45">
        <f t="shared" si="13"/>
        <v>46135</v>
      </c>
      <c r="Z52" s="45">
        <f t="shared" si="13"/>
        <v>46136</v>
      </c>
      <c r="AA52" s="45">
        <f t="shared" si="13"/>
        <v>46137</v>
      </c>
      <c r="AB52" s="45">
        <f t="shared" si="13"/>
        <v>46138</v>
      </c>
      <c r="AC52" s="45">
        <f t="shared" si="13"/>
        <v>46139</v>
      </c>
      <c r="AD52" s="45">
        <f t="shared" si="13"/>
        <v>46140</v>
      </c>
      <c r="AE52" s="45">
        <f t="shared" si="13"/>
        <v>46141</v>
      </c>
      <c r="AF52" s="45">
        <f t="shared" si="13"/>
        <v>46142</v>
      </c>
      <c r="AG52" s="45" t="str">
        <f t="shared" si="13"/>
        <v/>
      </c>
      <c r="AH52" s="46" t="s">
        <v>16</v>
      </c>
      <c r="AI52" s="47">
        <f>+COUNTIFS(C55:AG55,"土",C56:AG56,"")+COUNTIFS(C55:AG55,"日",C56:AG56,"")</f>
        <v>8</v>
      </c>
    </row>
    <row r="53" spans="1:38" hidden="1" x14ac:dyDescent="0.15">
      <c r="A53" s="18"/>
      <c r="B53" s="60"/>
      <c r="C53" s="44" t="str">
        <f>IFERROR(VLOOKUP(C52,祝日!C:C,1,FALSE),"")</f>
        <v/>
      </c>
      <c r="D53" s="44" t="str">
        <f>IFERROR(VLOOKUP(D52,祝日!C:C,1,FALSE),"")</f>
        <v/>
      </c>
      <c r="E53" s="44" t="str">
        <f>IFERROR(VLOOKUP(E52,祝日!C:C,1,FALSE),"")</f>
        <v/>
      </c>
      <c r="F53" s="44" t="str">
        <f>IFERROR(VLOOKUP(F52,祝日!C:C,1,FALSE),"")</f>
        <v/>
      </c>
      <c r="G53" s="44" t="str">
        <f>IFERROR(VLOOKUP(G52,祝日!C:C,1,FALSE),"")</f>
        <v/>
      </c>
      <c r="H53" s="44" t="str">
        <f>IFERROR(VLOOKUP(H52,祝日!C:C,1,FALSE),"")</f>
        <v/>
      </c>
      <c r="I53" s="44" t="str">
        <f>IFERROR(VLOOKUP(I52,祝日!C:C,1,FALSE),"")</f>
        <v/>
      </c>
      <c r="J53" s="44" t="str">
        <f>IFERROR(VLOOKUP(J52,祝日!C:C,1,FALSE),"")</f>
        <v/>
      </c>
      <c r="K53" s="44" t="str">
        <f>IFERROR(VLOOKUP(K52,祝日!C:C,1,FALSE),"")</f>
        <v/>
      </c>
      <c r="L53" s="44" t="str">
        <f>IFERROR(VLOOKUP(L52,祝日!C:C,1,FALSE),"")</f>
        <v/>
      </c>
      <c r="M53" s="44" t="str">
        <f>IFERROR(VLOOKUP(M52,祝日!C:C,1,FALSE),"")</f>
        <v/>
      </c>
      <c r="N53" s="44" t="str">
        <f>IFERROR(VLOOKUP(N52,祝日!C:C,1,FALSE),"")</f>
        <v/>
      </c>
      <c r="O53" s="44" t="str">
        <f>IFERROR(VLOOKUP(O52,祝日!C:C,1,FALSE),"")</f>
        <v/>
      </c>
      <c r="P53" s="44" t="str">
        <f>IFERROR(VLOOKUP(P52,祝日!C:C,1,FALSE),"")</f>
        <v/>
      </c>
      <c r="Q53" s="44" t="str">
        <f>IFERROR(VLOOKUP(Q52,祝日!C:C,1,FALSE),"")</f>
        <v/>
      </c>
      <c r="R53" s="44" t="str">
        <f>IFERROR(VLOOKUP(R52,祝日!C:C,1,FALSE),"")</f>
        <v/>
      </c>
      <c r="S53" s="44" t="str">
        <f>IFERROR(VLOOKUP(S52,祝日!C:C,1,FALSE),"")</f>
        <v/>
      </c>
      <c r="T53" s="44" t="str">
        <f>IFERROR(VLOOKUP(T52,祝日!C:C,1,FALSE),"")</f>
        <v/>
      </c>
      <c r="U53" s="44" t="str">
        <f>IFERROR(VLOOKUP(U52,祝日!C:C,1,FALSE),"")</f>
        <v/>
      </c>
      <c r="V53" s="44" t="str">
        <f>IFERROR(VLOOKUP(V52,祝日!C:C,1,FALSE),"")</f>
        <v/>
      </c>
      <c r="W53" s="44" t="str">
        <f>IFERROR(VLOOKUP(W52,祝日!C:C,1,FALSE),"")</f>
        <v/>
      </c>
      <c r="X53" s="44" t="str">
        <f>IFERROR(VLOOKUP(X52,祝日!C:C,1,FALSE),"")</f>
        <v/>
      </c>
      <c r="Y53" s="44" t="str">
        <f>IFERROR(VLOOKUP(Y52,祝日!C:C,1,FALSE),"")</f>
        <v/>
      </c>
      <c r="Z53" s="44" t="str">
        <f>IFERROR(VLOOKUP(Z52,祝日!C:C,1,FALSE),"")</f>
        <v/>
      </c>
      <c r="AA53" s="44" t="str">
        <f>IFERROR(VLOOKUP(AA52,祝日!C:C,1,FALSE),"")</f>
        <v/>
      </c>
      <c r="AB53" s="44" t="str">
        <f>IFERROR(VLOOKUP(AB52,祝日!C:C,1,FALSE),"")</f>
        <v/>
      </c>
      <c r="AC53" s="44" t="str">
        <f>IFERROR(VLOOKUP(AC52,祝日!C:C,1,FALSE),"")</f>
        <v/>
      </c>
      <c r="AD53" s="44" t="str">
        <f>IFERROR(VLOOKUP(AD52,祝日!C:C,1,FALSE),"")</f>
        <v/>
      </c>
      <c r="AE53" s="44">
        <f>IFERROR(VLOOKUP(AE52,祝日!C:C,1,FALSE),"")</f>
        <v>46141</v>
      </c>
      <c r="AF53" s="44" t="str">
        <f>IFERROR(VLOOKUP(AF52,祝日!C:C,1,FALSE),"")</f>
        <v/>
      </c>
      <c r="AG53" s="44" t="str">
        <f>IFERROR(VLOOKUP(AG52,祝日!C:C,1,FALSE),"")</f>
        <v/>
      </c>
      <c r="AH53" s="46" t="s">
        <v>56</v>
      </c>
      <c r="AI53" s="47">
        <f>AI52+AI54</f>
        <v>9</v>
      </c>
    </row>
    <row r="54" spans="1:38" hidden="1" x14ac:dyDescent="0.15">
      <c r="A54" s="18"/>
      <c r="B54" s="60"/>
      <c r="C54" s="44" t="str">
        <f>IF(AND(OR(C55="土",C55="日"),C53&lt;&gt;0),"",C53)</f>
        <v/>
      </c>
      <c r="D54" s="44" t="str">
        <f>IF(AND(OR(D55="土",D55="日"),D53&lt;&gt;0),"",D53)</f>
        <v/>
      </c>
      <c r="E54" s="44" t="str">
        <f t="shared" ref="E54:AG54" si="14">IF(AND(OR(E55="土",E55="日"),E53&lt;&gt;0),"",E53)</f>
        <v/>
      </c>
      <c r="F54" s="44" t="str">
        <f t="shared" si="14"/>
        <v/>
      </c>
      <c r="G54" s="44" t="str">
        <f t="shared" si="14"/>
        <v/>
      </c>
      <c r="H54" s="44" t="str">
        <f t="shared" si="14"/>
        <v/>
      </c>
      <c r="I54" s="44" t="str">
        <f t="shared" si="14"/>
        <v/>
      </c>
      <c r="J54" s="44" t="str">
        <f t="shared" si="14"/>
        <v/>
      </c>
      <c r="K54" s="44" t="str">
        <f t="shared" si="14"/>
        <v/>
      </c>
      <c r="L54" s="44" t="str">
        <f t="shared" si="14"/>
        <v/>
      </c>
      <c r="M54" s="44" t="str">
        <f t="shared" si="14"/>
        <v/>
      </c>
      <c r="N54" s="44" t="str">
        <f t="shared" si="14"/>
        <v/>
      </c>
      <c r="O54" s="44" t="str">
        <f t="shared" si="14"/>
        <v/>
      </c>
      <c r="P54" s="44" t="str">
        <f t="shared" si="14"/>
        <v/>
      </c>
      <c r="Q54" s="44" t="str">
        <f t="shared" si="14"/>
        <v/>
      </c>
      <c r="R54" s="44" t="str">
        <f t="shared" si="14"/>
        <v/>
      </c>
      <c r="S54" s="44" t="str">
        <f t="shared" si="14"/>
        <v/>
      </c>
      <c r="T54" s="44" t="str">
        <f t="shared" si="14"/>
        <v/>
      </c>
      <c r="U54" s="44" t="str">
        <f t="shared" si="14"/>
        <v/>
      </c>
      <c r="V54" s="44" t="str">
        <f t="shared" si="14"/>
        <v/>
      </c>
      <c r="W54" s="44" t="str">
        <f t="shared" si="14"/>
        <v/>
      </c>
      <c r="X54" s="44" t="str">
        <f t="shared" si="14"/>
        <v/>
      </c>
      <c r="Y54" s="44" t="str">
        <f t="shared" si="14"/>
        <v/>
      </c>
      <c r="Z54" s="44" t="str">
        <f t="shared" si="14"/>
        <v/>
      </c>
      <c r="AA54" s="44" t="str">
        <f t="shared" si="14"/>
        <v/>
      </c>
      <c r="AB54" s="44" t="str">
        <f t="shared" si="14"/>
        <v/>
      </c>
      <c r="AC54" s="44" t="str">
        <f t="shared" si="14"/>
        <v/>
      </c>
      <c r="AD54" s="44" t="str">
        <f t="shared" si="14"/>
        <v/>
      </c>
      <c r="AE54" s="44">
        <f t="shared" si="14"/>
        <v>46141</v>
      </c>
      <c r="AF54" s="44" t="str">
        <f t="shared" si="14"/>
        <v/>
      </c>
      <c r="AG54" s="44" t="str">
        <f t="shared" si="14"/>
        <v/>
      </c>
      <c r="AH54" s="66" t="s">
        <v>53</v>
      </c>
      <c r="AI54" s="47">
        <f>COUNT(C54:AG54)</f>
        <v>1</v>
      </c>
    </row>
    <row r="55" spans="1:38" x14ac:dyDescent="0.15">
      <c r="A55" s="18"/>
      <c r="B55" s="39" t="s">
        <v>5</v>
      </c>
      <c r="C55" s="62" t="str">
        <f>IFERROR(TEXT(WEEKDAY(+C52),"aaa"),"")</f>
        <v>水</v>
      </c>
      <c r="D55" s="62" t="str">
        <f t="shared" ref="D55:AG55" si="15">IFERROR(TEXT(WEEKDAY(+D52),"aaa"),"")</f>
        <v>木</v>
      </c>
      <c r="E55" s="62" t="str">
        <f t="shared" si="15"/>
        <v>金</v>
      </c>
      <c r="F55" s="62" t="str">
        <f t="shared" si="15"/>
        <v>土</v>
      </c>
      <c r="G55" s="62" t="str">
        <f t="shared" si="15"/>
        <v>日</v>
      </c>
      <c r="H55" s="62" t="str">
        <f t="shared" si="15"/>
        <v>月</v>
      </c>
      <c r="I55" s="62" t="str">
        <f t="shared" si="15"/>
        <v>火</v>
      </c>
      <c r="J55" s="62" t="str">
        <f t="shared" si="15"/>
        <v>水</v>
      </c>
      <c r="K55" s="62" t="str">
        <f t="shared" si="15"/>
        <v>木</v>
      </c>
      <c r="L55" s="62" t="str">
        <f t="shared" si="15"/>
        <v>金</v>
      </c>
      <c r="M55" s="62" t="str">
        <f t="shared" si="15"/>
        <v>土</v>
      </c>
      <c r="N55" s="62" t="str">
        <f t="shared" si="15"/>
        <v>日</v>
      </c>
      <c r="O55" s="62" t="str">
        <f t="shared" si="15"/>
        <v>月</v>
      </c>
      <c r="P55" s="62" t="str">
        <f t="shared" si="15"/>
        <v>火</v>
      </c>
      <c r="Q55" s="62" t="str">
        <f t="shared" si="15"/>
        <v>水</v>
      </c>
      <c r="R55" s="62" t="str">
        <f t="shared" si="15"/>
        <v>木</v>
      </c>
      <c r="S55" s="62" t="str">
        <f t="shared" si="15"/>
        <v>金</v>
      </c>
      <c r="T55" s="62" t="str">
        <f t="shared" si="15"/>
        <v>土</v>
      </c>
      <c r="U55" s="62" t="str">
        <f t="shared" si="15"/>
        <v>日</v>
      </c>
      <c r="V55" s="62" t="str">
        <f t="shared" si="15"/>
        <v>月</v>
      </c>
      <c r="W55" s="62" t="str">
        <f t="shared" si="15"/>
        <v>火</v>
      </c>
      <c r="X55" s="62" t="str">
        <f t="shared" si="15"/>
        <v>水</v>
      </c>
      <c r="Y55" s="62" t="str">
        <f t="shared" si="15"/>
        <v>木</v>
      </c>
      <c r="Z55" s="62" t="str">
        <f t="shared" si="15"/>
        <v>金</v>
      </c>
      <c r="AA55" s="62" t="str">
        <f t="shared" si="15"/>
        <v>土</v>
      </c>
      <c r="AB55" s="62" t="str">
        <f t="shared" si="15"/>
        <v>日</v>
      </c>
      <c r="AC55" s="62" t="str">
        <f t="shared" si="15"/>
        <v>月</v>
      </c>
      <c r="AD55" s="62" t="str">
        <f t="shared" si="15"/>
        <v>火</v>
      </c>
      <c r="AE55" s="62" t="str">
        <f t="shared" si="15"/>
        <v>水</v>
      </c>
      <c r="AF55" s="62" t="str">
        <f t="shared" si="15"/>
        <v>木</v>
      </c>
      <c r="AG55" s="62" t="str">
        <f t="shared" si="15"/>
        <v/>
      </c>
      <c r="AH55" s="46" t="s">
        <v>18</v>
      </c>
      <c r="AI55" s="47">
        <f>+COUNTIF(C56:AG56,"夏休")+COUNTIF(C56:AG56,"冬休")+COUNTIF(C56:AG56,"中止")+COUNTIF(C56:AG56,"準備")+COUNTIF(C56:AG56,"片付")</f>
        <v>0</v>
      </c>
    </row>
    <row r="56" spans="1:38" ht="13.5" customHeight="1" x14ac:dyDescent="0.15">
      <c r="A56" s="18"/>
      <c r="B56" s="97" t="s">
        <v>17</v>
      </c>
      <c r="C56" s="99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101"/>
      <c r="AA56" s="101"/>
      <c r="AB56" s="93"/>
      <c r="AC56" s="93"/>
      <c r="AD56" s="93"/>
      <c r="AE56" s="93"/>
      <c r="AF56" s="93"/>
      <c r="AG56" s="94"/>
      <c r="AH56" s="49" t="s">
        <v>2</v>
      </c>
      <c r="AI56" s="50">
        <f>COUNT(C52:AG52)-AI55</f>
        <v>30</v>
      </c>
    </row>
    <row r="57" spans="1:38" ht="13.5" customHeight="1" x14ac:dyDescent="0.15">
      <c r="A57" s="18"/>
      <c r="B57" s="98"/>
      <c r="C57" s="99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102"/>
      <c r="AA57" s="102"/>
      <c r="AB57" s="93"/>
      <c r="AC57" s="93"/>
      <c r="AD57" s="93"/>
      <c r="AE57" s="93"/>
      <c r="AF57" s="93"/>
      <c r="AG57" s="94"/>
      <c r="AH57" s="49" t="s">
        <v>6</v>
      </c>
      <c r="AI57" s="50">
        <f>+COUNTIF(C58:AG59,"休")</f>
        <v>0</v>
      </c>
      <c r="AJ57" s="7" t="str">
        <f>IF(AI58&gt;0.285,"",IF(AI57&lt;AI52,"←計画日数が足りません",""))</f>
        <v>←計画日数が足りません</v>
      </c>
    </row>
    <row r="58" spans="1:38" ht="13.5" customHeight="1" x14ac:dyDescent="0.15">
      <c r="A58" s="18"/>
      <c r="B58" s="95" t="s">
        <v>0</v>
      </c>
      <c r="C58" s="96"/>
      <c r="D58" s="84"/>
      <c r="E58" s="84"/>
      <c r="F58" s="84"/>
      <c r="G58" s="84"/>
      <c r="H58" s="82"/>
      <c r="I58" s="84"/>
      <c r="J58" s="84"/>
      <c r="K58" s="84"/>
      <c r="L58" s="84"/>
      <c r="M58" s="84"/>
      <c r="N58" s="84"/>
      <c r="O58" s="82"/>
      <c r="P58" s="84"/>
      <c r="Q58" s="84"/>
      <c r="R58" s="84"/>
      <c r="S58" s="84"/>
      <c r="T58" s="84"/>
      <c r="U58" s="84"/>
      <c r="V58" s="82"/>
      <c r="W58" s="84"/>
      <c r="X58" s="84"/>
      <c r="Y58" s="84"/>
      <c r="Z58" s="84"/>
      <c r="AA58" s="84"/>
      <c r="AB58" s="84"/>
      <c r="AC58" s="82"/>
      <c r="AD58" s="84"/>
      <c r="AE58" s="84"/>
      <c r="AF58" s="84"/>
      <c r="AG58" s="88"/>
      <c r="AH58" s="49" t="s">
        <v>8</v>
      </c>
      <c r="AI58" s="8">
        <f>+AI57/AI56</f>
        <v>0</v>
      </c>
    </row>
    <row r="59" spans="1:38" x14ac:dyDescent="0.15">
      <c r="A59" s="18"/>
      <c r="B59" s="95"/>
      <c r="C59" s="96"/>
      <c r="D59" s="84"/>
      <c r="E59" s="84"/>
      <c r="F59" s="84"/>
      <c r="G59" s="84"/>
      <c r="H59" s="82"/>
      <c r="I59" s="84"/>
      <c r="J59" s="84"/>
      <c r="K59" s="84"/>
      <c r="L59" s="84"/>
      <c r="M59" s="84"/>
      <c r="N59" s="84"/>
      <c r="O59" s="82"/>
      <c r="P59" s="84"/>
      <c r="Q59" s="84"/>
      <c r="R59" s="84"/>
      <c r="S59" s="84"/>
      <c r="T59" s="84"/>
      <c r="U59" s="84"/>
      <c r="V59" s="82"/>
      <c r="W59" s="84"/>
      <c r="X59" s="84"/>
      <c r="Y59" s="84"/>
      <c r="Z59" s="84"/>
      <c r="AA59" s="84"/>
      <c r="AB59" s="84"/>
      <c r="AC59" s="82"/>
      <c r="AD59" s="84"/>
      <c r="AE59" s="84"/>
      <c r="AF59" s="84"/>
      <c r="AG59" s="88"/>
      <c r="AH59" s="49" t="s">
        <v>9</v>
      </c>
      <c r="AI59" s="50">
        <f>+COUNTA(C60:AG61)</f>
        <v>0</v>
      </c>
    </row>
    <row r="60" spans="1:38" x14ac:dyDescent="0.15">
      <c r="A60" s="18"/>
      <c r="B60" s="89" t="s">
        <v>7</v>
      </c>
      <c r="C60" s="91"/>
      <c r="D60" s="82"/>
      <c r="E60" s="82"/>
      <c r="F60" s="82"/>
      <c r="G60" s="82"/>
      <c r="H60" s="100"/>
      <c r="I60" s="82"/>
      <c r="J60" s="82"/>
      <c r="K60" s="82"/>
      <c r="L60" s="82"/>
      <c r="M60" s="82"/>
      <c r="N60" s="82"/>
      <c r="O60" s="100"/>
      <c r="P60" s="82"/>
      <c r="Q60" s="82"/>
      <c r="R60" s="82"/>
      <c r="S60" s="82"/>
      <c r="T60" s="82"/>
      <c r="U60" s="82"/>
      <c r="V60" s="100"/>
      <c r="W60" s="82"/>
      <c r="X60" s="82"/>
      <c r="Y60" s="82"/>
      <c r="Z60" s="82"/>
      <c r="AA60" s="82"/>
      <c r="AB60" s="82"/>
      <c r="AC60" s="100"/>
      <c r="AD60" s="82"/>
      <c r="AE60" s="82"/>
      <c r="AF60" s="82"/>
      <c r="AG60" s="80"/>
      <c r="AH60" s="51" t="s">
        <v>4</v>
      </c>
      <c r="AI60" s="9">
        <f>+AI59/AI56</f>
        <v>0</v>
      </c>
      <c r="AL60" s="2">
        <f>+COUNTIF(C58:AG59,"休")</f>
        <v>0</v>
      </c>
    </row>
    <row r="61" spans="1:38" x14ac:dyDescent="0.15">
      <c r="A61" s="18"/>
      <c r="B61" s="90"/>
      <c r="C61" s="92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1"/>
      <c r="AH61" s="52" t="s">
        <v>13</v>
      </c>
      <c r="AI61" s="10" t="str">
        <f>IF(7&gt;AI56,"対象外",IF(AI59&gt;=AI52,"OK","NG"))</f>
        <v>NG</v>
      </c>
      <c r="AJ61" s="7" t="str">
        <f>IF(AI61="対象外","←７日間に満たない期間は達成判定の対象外",IF(AI61="NG","←月単位未達成","←月単位達成"))</f>
        <v>←月単位未達成</v>
      </c>
      <c r="AL61" s="12" t="str">
        <f>IF(7&gt;AI56,"対象外",IF(AL60&gt;=AI52,"OK","NG"))</f>
        <v>NG</v>
      </c>
    </row>
    <row r="62" spans="1:38" x14ac:dyDescent="0.15">
      <c r="A62" s="18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8"/>
      <c r="AI62" s="17"/>
    </row>
    <row r="63" spans="1:38" hidden="1" x14ac:dyDescent="0.15">
      <c r="A63" s="18"/>
      <c r="B63" s="17"/>
      <c r="C63" s="17">
        <f>YEAR(C66)</f>
        <v>2026</v>
      </c>
      <c r="D63" s="17">
        <f>MONTH(C66)</f>
        <v>5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/>
      <c r="AI63" s="17"/>
    </row>
    <row r="64" spans="1:38" x14ac:dyDescent="0.15">
      <c r="A64" s="18"/>
      <c r="B64" s="19" t="s">
        <v>14</v>
      </c>
      <c r="C64" s="85">
        <f>C66</f>
        <v>46143</v>
      </c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7"/>
    </row>
    <row r="65" spans="1:38" hidden="1" x14ac:dyDescent="0.15">
      <c r="A65" s="18"/>
      <c r="B65" s="57"/>
      <c r="C65" s="45">
        <f>DATE($C63,$D63,1)</f>
        <v>46143</v>
      </c>
      <c r="D65" s="45">
        <f t="shared" ref="D65:AG65" si="16">C65+1</f>
        <v>46144</v>
      </c>
      <c r="E65" s="45">
        <f t="shared" si="16"/>
        <v>46145</v>
      </c>
      <c r="F65" s="45">
        <f t="shared" si="16"/>
        <v>46146</v>
      </c>
      <c r="G65" s="45">
        <f t="shared" si="16"/>
        <v>46147</v>
      </c>
      <c r="H65" s="45">
        <f t="shared" si="16"/>
        <v>46148</v>
      </c>
      <c r="I65" s="45">
        <f t="shared" si="16"/>
        <v>46149</v>
      </c>
      <c r="J65" s="45">
        <f t="shared" si="16"/>
        <v>46150</v>
      </c>
      <c r="K65" s="45">
        <f t="shared" si="16"/>
        <v>46151</v>
      </c>
      <c r="L65" s="45">
        <f t="shared" si="16"/>
        <v>46152</v>
      </c>
      <c r="M65" s="45">
        <f t="shared" si="16"/>
        <v>46153</v>
      </c>
      <c r="N65" s="45">
        <f t="shared" si="16"/>
        <v>46154</v>
      </c>
      <c r="O65" s="45">
        <f t="shared" si="16"/>
        <v>46155</v>
      </c>
      <c r="P65" s="45">
        <f t="shared" si="16"/>
        <v>46156</v>
      </c>
      <c r="Q65" s="45">
        <f t="shared" si="16"/>
        <v>46157</v>
      </c>
      <c r="R65" s="45">
        <f t="shared" si="16"/>
        <v>46158</v>
      </c>
      <c r="S65" s="45">
        <f t="shared" si="16"/>
        <v>46159</v>
      </c>
      <c r="T65" s="45">
        <f t="shared" si="16"/>
        <v>46160</v>
      </c>
      <c r="U65" s="45">
        <f t="shared" si="16"/>
        <v>46161</v>
      </c>
      <c r="V65" s="45">
        <f t="shared" si="16"/>
        <v>46162</v>
      </c>
      <c r="W65" s="45">
        <f t="shared" si="16"/>
        <v>46163</v>
      </c>
      <c r="X65" s="45">
        <f t="shared" si="16"/>
        <v>46164</v>
      </c>
      <c r="Y65" s="45">
        <f t="shared" si="16"/>
        <v>46165</v>
      </c>
      <c r="Z65" s="45">
        <f t="shared" si="16"/>
        <v>46166</v>
      </c>
      <c r="AA65" s="45">
        <f t="shared" si="16"/>
        <v>46167</v>
      </c>
      <c r="AB65" s="45">
        <f t="shared" si="16"/>
        <v>46168</v>
      </c>
      <c r="AC65" s="45">
        <f t="shared" si="16"/>
        <v>46169</v>
      </c>
      <c r="AD65" s="45">
        <f t="shared" si="16"/>
        <v>46170</v>
      </c>
      <c r="AE65" s="45">
        <f t="shared" si="16"/>
        <v>46171</v>
      </c>
      <c r="AF65" s="45">
        <f t="shared" si="16"/>
        <v>46172</v>
      </c>
      <c r="AG65" s="45">
        <f t="shared" si="16"/>
        <v>46173</v>
      </c>
      <c r="AH65" s="67"/>
      <c r="AI65" s="68"/>
    </row>
    <row r="66" spans="1:38" x14ac:dyDescent="0.15">
      <c r="A66" s="18"/>
      <c r="B66" s="60" t="s">
        <v>15</v>
      </c>
      <c r="C66" s="61">
        <f>IF(EDATE(C51,1)&gt;$G$5,"",EDATE(C51,1))</f>
        <v>46143</v>
      </c>
      <c r="D66" s="45">
        <f t="shared" ref="D66:AG66" si="17">IF(D65&gt;$G$5,"",IF(C66=EOMONTH(DATE($C63,$D63,1),0),"",IF(C66="","",C66+1)))</f>
        <v>46144</v>
      </c>
      <c r="E66" s="45">
        <f t="shared" si="17"/>
        <v>46145</v>
      </c>
      <c r="F66" s="45">
        <f t="shared" si="17"/>
        <v>46146</v>
      </c>
      <c r="G66" s="45">
        <f t="shared" si="17"/>
        <v>46147</v>
      </c>
      <c r="H66" s="45">
        <f t="shared" si="17"/>
        <v>46148</v>
      </c>
      <c r="I66" s="45">
        <f t="shared" si="17"/>
        <v>46149</v>
      </c>
      <c r="J66" s="45">
        <f t="shared" si="17"/>
        <v>46150</v>
      </c>
      <c r="K66" s="45">
        <f t="shared" si="17"/>
        <v>46151</v>
      </c>
      <c r="L66" s="45">
        <f t="shared" si="17"/>
        <v>46152</v>
      </c>
      <c r="M66" s="45">
        <f t="shared" si="17"/>
        <v>46153</v>
      </c>
      <c r="N66" s="45">
        <f t="shared" si="17"/>
        <v>46154</v>
      </c>
      <c r="O66" s="45">
        <f t="shared" si="17"/>
        <v>46155</v>
      </c>
      <c r="P66" s="45">
        <f t="shared" si="17"/>
        <v>46156</v>
      </c>
      <c r="Q66" s="45">
        <f t="shared" si="17"/>
        <v>46157</v>
      </c>
      <c r="R66" s="45">
        <f t="shared" si="17"/>
        <v>46158</v>
      </c>
      <c r="S66" s="45">
        <f t="shared" si="17"/>
        <v>46159</v>
      </c>
      <c r="T66" s="45">
        <f t="shared" si="17"/>
        <v>46160</v>
      </c>
      <c r="U66" s="45">
        <f t="shared" si="17"/>
        <v>46161</v>
      </c>
      <c r="V66" s="45">
        <f t="shared" si="17"/>
        <v>46162</v>
      </c>
      <c r="W66" s="45">
        <f t="shared" si="17"/>
        <v>46163</v>
      </c>
      <c r="X66" s="45">
        <f t="shared" si="17"/>
        <v>46164</v>
      </c>
      <c r="Y66" s="45">
        <f t="shared" si="17"/>
        <v>46165</v>
      </c>
      <c r="Z66" s="45">
        <f t="shared" si="17"/>
        <v>46166</v>
      </c>
      <c r="AA66" s="45">
        <f t="shared" si="17"/>
        <v>46167</v>
      </c>
      <c r="AB66" s="45">
        <f t="shared" si="17"/>
        <v>46168</v>
      </c>
      <c r="AC66" s="45">
        <f t="shared" si="17"/>
        <v>46169</v>
      </c>
      <c r="AD66" s="45">
        <f t="shared" si="17"/>
        <v>46170</v>
      </c>
      <c r="AE66" s="45">
        <f t="shared" si="17"/>
        <v>46171</v>
      </c>
      <c r="AF66" s="45">
        <f t="shared" si="17"/>
        <v>46172</v>
      </c>
      <c r="AG66" s="45">
        <f t="shared" si="17"/>
        <v>46173</v>
      </c>
      <c r="AH66" s="46" t="s">
        <v>16</v>
      </c>
      <c r="AI66" s="47">
        <f>+COUNTIFS(C69:AG69,"土",C70:AG70,"")+COUNTIFS(C69:AG69,"日",C70:AG70,"")</f>
        <v>10</v>
      </c>
    </row>
    <row r="67" spans="1:38" hidden="1" x14ac:dyDescent="0.15">
      <c r="A67" s="18"/>
      <c r="B67" s="60"/>
      <c r="C67" s="44" t="str">
        <f>IFERROR(VLOOKUP(C66,祝日!C:C,1,FALSE),"")</f>
        <v/>
      </c>
      <c r="D67" s="44" t="str">
        <f>IFERROR(VLOOKUP(D66,祝日!C:C,1,FALSE),"")</f>
        <v/>
      </c>
      <c r="E67" s="44">
        <f>IFERROR(VLOOKUP(E66,祝日!C:C,1,FALSE),"")</f>
        <v>46145</v>
      </c>
      <c r="F67" s="44">
        <f>IFERROR(VLOOKUP(F66,祝日!C:C,1,FALSE),"")</f>
        <v>46146</v>
      </c>
      <c r="G67" s="44">
        <f>IFERROR(VLOOKUP(G66,祝日!C:C,1,FALSE),"")</f>
        <v>46147</v>
      </c>
      <c r="H67" s="44">
        <f>IFERROR(VLOOKUP(H66,祝日!C:C,1,FALSE),"")</f>
        <v>46148</v>
      </c>
      <c r="I67" s="44" t="str">
        <f>IFERROR(VLOOKUP(I66,祝日!C:C,1,FALSE),"")</f>
        <v/>
      </c>
      <c r="J67" s="44" t="str">
        <f>IFERROR(VLOOKUP(J66,祝日!C:C,1,FALSE),"")</f>
        <v/>
      </c>
      <c r="K67" s="44" t="str">
        <f>IFERROR(VLOOKUP(K66,祝日!C:C,1,FALSE),"")</f>
        <v/>
      </c>
      <c r="L67" s="44" t="str">
        <f>IFERROR(VLOOKUP(L66,祝日!C:C,1,FALSE),"")</f>
        <v/>
      </c>
      <c r="M67" s="44" t="str">
        <f>IFERROR(VLOOKUP(M66,祝日!C:C,1,FALSE),"")</f>
        <v/>
      </c>
      <c r="N67" s="44" t="str">
        <f>IFERROR(VLOOKUP(N66,祝日!C:C,1,FALSE),"")</f>
        <v/>
      </c>
      <c r="O67" s="44" t="str">
        <f>IFERROR(VLOOKUP(O66,祝日!C:C,1,FALSE),"")</f>
        <v/>
      </c>
      <c r="P67" s="44" t="str">
        <f>IFERROR(VLOOKUP(P66,祝日!C:C,1,FALSE),"")</f>
        <v/>
      </c>
      <c r="Q67" s="44" t="str">
        <f>IFERROR(VLOOKUP(Q66,祝日!C:C,1,FALSE),"")</f>
        <v/>
      </c>
      <c r="R67" s="44" t="str">
        <f>IFERROR(VLOOKUP(R66,祝日!C:C,1,FALSE),"")</f>
        <v/>
      </c>
      <c r="S67" s="44" t="str">
        <f>IFERROR(VLOOKUP(S66,祝日!C:C,1,FALSE),"")</f>
        <v/>
      </c>
      <c r="T67" s="44" t="str">
        <f>IFERROR(VLOOKUP(T66,祝日!C:C,1,FALSE),"")</f>
        <v/>
      </c>
      <c r="U67" s="44" t="str">
        <f>IFERROR(VLOOKUP(U66,祝日!C:C,1,FALSE),"")</f>
        <v/>
      </c>
      <c r="V67" s="44" t="str">
        <f>IFERROR(VLOOKUP(V66,祝日!C:C,1,FALSE),"")</f>
        <v/>
      </c>
      <c r="W67" s="44" t="str">
        <f>IFERROR(VLOOKUP(W66,祝日!C:C,1,FALSE),"")</f>
        <v/>
      </c>
      <c r="X67" s="44" t="str">
        <f>IFERROR(VLOOKUP(X66,祝日!C:C,1,FALSE),"")</f>
        <v/>
      </c>
      <c r="Y67" s="44" t="str">
        <f>IFERROR(VLOOKUP(Y66,祝日!C:C,1,FALSE),"")</f>
        <v/>
      </c>
      <c r="Z67" s="44" t="str">
        <f>IFERROR(VLOOKUP(Z66,祝日!C:C,1,FALSE),"")</f>
        <v/>
      </c>
      <c r="AA67" s="44" t="str">
        <f>IFERROR(VLOOKUP(AA66,祝日!C:C,1,FALSE),"")</f>
        <v/>
      </c>
      <c r="AB67" s="44" t="str">
        <f>IFERROR(VLOOKUP(AB66,祝日!C:C,1,FALSE),"")</f>
        <v/>
      </c>
      <c r="AC67" s="44" t="str">
        <f>IFERROR(VLOOKUP(AC66,祝日!C:C,1,FALSE),"")</f>
        <v/>
      </c>
      <c r="AD67" s="44" t="str">
        <f>IFERROR(VLOOKUP(AD66,祝日!C:C,1,FALSE),"")</f>
        <v/>
      </c>
      <c r="AE67" s="44" t="str">
        <f>IFERROR(VLOOKUP(AE66,祝日!C:C,1,FALSE),"")</f>
        <v/>
      </c>
      <c r="AF67" s="44" t="str">
        <f>IFERROR(VLOOKUP(AF66,祝日!C:C,1,FALSE),"")</f>
        <v/>
      </c>
      <c r="AG67" s="44" t="str">
        <f>IFERROR(VLOOKUP(AG66,祝日!C:C,1,FALSE),"")</f>
        <v/>
      </c>
      <c r="AH67" s="46" t="s">
        <v>56</v>
      </c>
      <c r="AI67" s="47">
        <f>AI66+AI68</f>
        <v>13</v>
      </c>
    </row>
    <row r="68" spans="1:38" hidden="1" x14ac:dyDescent="0.15">
      <c r="A68" s="18"/>
      <c r="B68" s="60"/>
      <c r="C68" s="44" t="str">
        <f>IF(AND(OR(C69="土",C69="日"),C67&lt;&gt;0),"",C67)</f>
        <v/>
      </c>
      <c r="D68" s="44" t="str">
        <f>IF(AND(OR(D69="土",D69="日"),D67&lt;&gt;0),"",D67)</f>
        <v/>
      </c>
      <c r="E68" s="44" t="str">
        <f>IF(AND(OR(E69="土",E69="日"),E67&lt;&gt;0),"",E67)</f>
        <v/>
      </c>
      <c r="F68" s="44">
        <f>IF(AND(OR(F69="土",F69="日"),F67&lt;&gt;0),"",F67)</f>
        <v>46146</v>
      </c>
      <c r="G68" s="44">
        <f t="shared" ref="G68:AG68" si="18">IF(AND(OR(G69="土",G69="日"),G67&lt;&gt;0),"",G67)</f>
        <v>46147</v>
      </c>
      <c r="H68" s="44">
        <f t="shared" si="18"/>
        <v>46148</v>
      </c>
      <c r="I68" s="44" t="str">
        <f t="shared" si="18"/>
        <v/>
      </c>
      <c r="J68" s="44" t="str">
        <f t="shared" si="18"/>
        <v/>
      </c>
      <c r="K68" s="44" t="str">
        <f t="shared" si="18"/>
        <v/>
      </c>
      <c r="L68" s="44" t="str">
        <f t="shared" si="18"/>
        <v/>
      </c>
      <c r="M68" s="44" t="str">
        <f t="shared" si="18"/>
        <v/>
      </c>
      <c r="N68" s="44" t="str">
        <f t="shared" si="18"/>
        <v/>
      </c>
      <c r="O68" s="44" t="str">
        <f t="shared" si="18"/>
        <v/>
      </c>
      <c r="P68" s="44" t="str">
        <f t="shared" si="18"/>
        <v/>
      </c>
      <c r="Q68" s="44" t="str">
        <f t="shared" si="18"/>
        <v/>
      </c>
      <c r="R68" s="44" t="str">
        <f t="shared" si="18"/>
        <v/>
      </c>
      <c r="S68" s="44" t="str">
        <f t="shared" si="18"/>
        <v/>
      </c>
      <c r="T68" s="44" t="str">
        <f t="shared" si="18"/>
        <v/>
      </c>
      <c r="U68" s="44" t="str">
        <f t="shared" si="18"/>
        <v/>
      </c>
      <c r="V68" s="44" t="str">
        <f t="shared" si="18"/>
        <v/>
      </c>
      <c r="W68" s="44" t="str">
        <f t="shared" si="18"/>
        <v/>
      </c>
      <c r="X68" s="44" t="str">
        <f t="shared" si="18"/>
        <v/>
      </c>
      <c r="Y68" s="44" t="str">
        <f t="shared" si="18"/>
        <v/>
      </c>
      <c r="Z68" s="44" t="str">
        <f t="shared" si="18"/>
        <v/>
      </c>
      <c r="AA68" s="44" t="str">
        <f t="shared" si="18"/>
        <v/>
      </c>
      <c r="AB68" s="44" t="str">
        <f t="shared" si="18"/>
        <v/>
      </c>
      <c r="AC68" s="44" t="str">
        <f t="shared" si="18"/>
        <v/>
      </c>
      <c r="AD68" s="44" t="str">
        <f>IF(AND(OR(AD69="土",AD69="日"),AD67&lt;&gt;0),"",AD67)</f>
        <v/>
      </c>
      <c r="AE68" s="44" t="str">
        <f t="shared" si="18"/>
        <v/>
      </c>
      <c r="AF68" s="44" t="str">
        <f t="shared" si="18"/>
        <v/>
      </c>
      <c r="AG68" s="44" t="str">
        <f t="shared" si="18"/>
        <v/>
      </c>
      <c r="AH68" s="66" t="s">
        <v>52</v>
      </c>
      <c r="AI68" s="47">
        <f>COUNT(C68:AG68)</f>
        <v>3</v>
      </c>
    </row>
    <row r="69" spans="1:38" x14ac:dyDescent="0.15">
      <c r="A69" s="18"/>
      <c r="B69" s="39" t="s">
        <v>5</v>
      </c>
      <c r="C69" s="62" t="str">
        <f>IFERROR(TEXT(WEEKDAY(+C66),"aaa"),"")</f>
        <v>金</v>
      </c>
      <c r="D69" s="62" t="str">
        <f t="shared" ref="D69:AG69" si="19">IFERROR(TEXT(WEEKDAY(+D66),"aaa"),"")</f>
        <v>土</v>
      </c>
      <c r="E69" s="62" t="str">
        <f t="shared" si="19"/>
        <v>日</v>
      </c>
      <c r="F69" s="62" t="str">
        <f t="shared" si="19"/>
        <v>月</v>
      </c>
      <c r="G69" s="62" t="str">
        <f t="shared" si="19"/>
        <v>火</v>
      </c>
      <c r="H69" s="62" t="str">
        <f t="shared" si="19"/>
        <v>水</v>
      </c>
      <c r="I69" s="62" t="str">
        <f t="shared" si="19"/>
        <v>木</v>
      </c>
      <c r="J69" s="62" t="str">
        <f t="shared" si="19"/>
        <v>金</v>
      </c>
      <c r="K69" s="62" t="str">
        <f t="shared" si="19"/>
        <v>土</v>
      </c>
      <c r="L69" s="62" t="str">
        <f t="shared" si="19"/>
        <v>日</v>
      </c>
      <c r="M69" s="62" t="str">
        <f t="shared" si="19"/>
        <v>月</v>
      </c>
      <c r="N69" s="62" t="str">
        <f t="shared" si="19"/>
        <v>火</v>
      </c>
      <c r="O69" s="62" t="str">
        <f t="shared" si="19"/>
        <v>水</v>
      </c>
      <c r="P69" s="62" t="str">
        <f t="shared" si="19"/>
        <v>木</v>
      </c>
      <c r="Q69" s="62" t="str">
        <f t="shared" si="19"/>
        <v>金</v>
      </c>
      <c r="R69" s="62" t="str">
        <f t="shared" si="19"/>
        <v>土</v>
      </c>
      <c r="S69" s="62" t="str">
        <f t="shared" si="19"/>
        <v>日</v>
      </c>
      <c r="T69" s="62" t="str">
        <f t="shared" si="19"/>
        <v>月</v>
      </c>
      <c r="U69" s="62" t="str">
        <f t="shared" si="19"/>
        <v>火</v>
      </c>
      <c r="V69" s="62" t="str">
        <f t="shared" si="19"/>
        <v>水</v>
      </c>
      <c r="W69" s="62" t="str">
        <f t="shared" si="19"/>
        <v>木</v>
      </c>
      <c r="X69" s="62" t="str">
        <f t="shared" si="19"/>
        <v>金</v>
      </c>
      <c r="Y69" s="62" t="str">
        <f t="shared" si="19"/>
        <v>土</v>
      </c>
      <c r="Z69" s="62" t="str">
        <f t="shared" si="19"/>
        <v>日</v>
      </c>
      <c r="AA69" s="62" t="str">
        <f t="shared" si="19"/>
        <v>月</v>
      </c>
      <c r="AB69" s="62" t="str">
        <f t="shared" si="19"/>
        <v>火</v>
      </c>
      <c r="AC69" s="62" t="str">
        <f t="shared" si="19"/>
        <v>水</v>
      </c>
      <c r="AD69" s="62" t="str">
        <f t="shared" si="19"/>
        <v>木</v>
      </c>
      <c r="AE69" s="62" t="str">
        <f t="shared" si="19"/>
        <v>金</v>
      </c>
      <c r="AF69" s="62" t="str">
        <f t="shared" si="19"/>
        <v>土</v>
      </c>
      <c r="AG69" s="62" t="str">
        <f t="shared" si="19"/>
        <v>日</v>
      </c>
      <c r="AH69" s="46" t="s">
        <v>18</v>
      </c>
      <c r="AI69" s="47">
        <f>+COUNTIF(C70:AG70,"夏休")+COUNTIF(C70:AG70,"冬休")+COUNTIF(C70:AG70,"中止")+COUNTIF(C70:AG70,"準備")+COUNTIF(C70:AG70,"片付")</f>
        <v>0</v>
      </c>
    </row>
    <row r="70" spans="1:38" ht="13.5" customHeight="1" x14ac:dyDescent="0.15">
      <c r="A70" s="18"/>
      <c r="B70" s="97" t="s">
        <v>17</v>
      </c>
      <c r="C70" s="99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4"/>
      <c r="AH70" s="49" t="s">
        <v>2</v>
      </c>
      <c r="AI70" s="50">
        <f>COUNT(C66:AG66)-AI69</f>
        <v>31</v>
      </c>
    </row>
    <row r="71" spans="1:38" ht="13.5" customHeight="1" x14ac:dyDescent="0.15">
      <c r="A71" s="18"/>
      <c r="B71" s="98"/>
      <c r="C71" s="99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4"/>
      <c r="AH71" s="49" t="s">
        <v>6</v>
      </c>
      <c r="AI71" s="50">
        <f>+COUNTIF(C72:AG73,"休")</f>
        <v>0</v>
      </c>
      <c r="AJ71" s="7" t="str">
        <f>IF(AI72&gt;0.285,"",IF(AI71&lt;AI66,"←計画日数が足りません",""))</f>
        <v>←計画日数が足りません</v>
      </c>
    </row>
    <row r="72" spans="1:38" ht="13.5" customHeight="1" x14ac:dyDescent="0.15">
      <c r="A72" s="18"/>
      <c r="B72" s="95" t="s">
        <v>0</v>
      </c>
      <c r="C72" s="96"/>
      <c r="D72" s="84"/>
      <c r="E72" s="82"/>
      <c r="F72" s="84"/>
      <c r="G72" s="84"/>
      <c r="H72" s="84"/>
      <c r="I72" s="84"/>
      <c r="J72" s="84"/>
      <c r="K72" s="84"/>
      <c r="L72" s="82"/>
      <c r="M72" s="84"/>
      <c r="N72" s="84"/>
      <c r="O72" s="84"/>
      <c r="P72" s="84"/>
      <c r="Q72" s="84"/>
      <c r="R72" s="84"/>
      <c r="S72" s="82"/>
      <c r="T72" s="84"/>
      <c r="U72" s="84"/>
      <c r="V72" s="84"/>
      <c r="W72" s="84"/>
      <c r="X72" s="84"/>
      <c r="Y72" s="84"/>
      <c r="Z72" s="82"/>
      <c r="AA72" s="84"/>
      <c r="AB72" s="84"/>
      <c r="AC72" s="84"/>
      <c r="AD72" s="84"/>
      <c r="AE72" s="84"/>
      <c r="AF72" s="84"/>
      <c r="AG72" s="88"/>
      <c r="AH72" s="49" t="s">
        <v>8</v>
      </c>
      <c r="AI72" s="8">
        <f>+AI71/AI70</f>
        <v>0</v>
      </c>
    </row>
    <row r="73" spans="1:38" x14ac:dyDescent="0.15">
      <c r="A73" s="18"/>
      <c r="B73" s="95"/>
      <c r="C73" s="96"/>
      <c r="D73" s="84"/>
      <c r="E73" s="82"/>
      <c r="F73" s="84"/>
      <c r="G73" s="84"/>
      <c r="H73" s="84"/>
      <c r="I73" s="84"/>
      <c r="J73" s="84"/>
      <c r="K73" s="84"/>
      <c r="L73" s="82"/>
      <c r="M73" s="84"/>
      <c r="N73" s="84"/>
      <c r="O73" s="84"/>
      <c r="P73" s="84"/>
      <c r="Q73" s="84"/>
      <c r="R73" s="84"/>
      <c r="S73" s="82"/>
      <c r="T73" s="84"/>
      <c r="U73" s="84"/>
      <c r="V73" s="84"/>
      <c r="W73" s="84"/>
      <c r="X73" s="84"/>
      <c r="Y73" s="84"/>
      <c r="Z73" s="82"/>
      <c r="AA73" s="84"/>
      <c r="AB73" s="84"/>
      <c r="AC73" s="84"/>
      <c r="AD73" s="84"/>
      <c r="AE73" s="84"/>
      <c r="AF73" s="84"/>
      <c r="AG73" s="88"/>
      <c r="AH73" s="49" t="s">
        <v>9</v>
      </c>
      <c r="AI73" s="50">
        <f>+COUNTA(C74:AG75)</f>
        <v>0</v>
      </c>
    </row>
    <row r="74" spans="1:38" x14ac:dyDescent="0.15">
      <c r="A74" s="18"/>
      <c r="B74" s="89" t="s">
        <v>7</v>
      </c>
      <c r="C74" s="91"/>
      <c r="D74" s="82"/>
      <c r="E74" s="100"/>
      <c r="F74" s="82"/>
      <c r="G74" s="82"/>
      <c r="H74" s="82"/>
      <c r="I74" s="82"/>
      <c r="J74" s="82"/>
      <c r="K74" s="82"/>
      <c r="L74" s="100"/>
      <c r="M74" s="82"/>
      <c r="N74" s="82"/>
      <c r="O74" s="82"/>
      <c r="P74" s="82"/>
      <c r="Q74" s="82"/>
      <c r="R74" s="82"/>
      <c r="S74" s="100"/>
      <c r="T74" s="82"/>
      <c r="U74" s="82"/>
      <c r="V74" s="82"/>
      <c r="W74" s="82"/>
      <c r="X74" s="82"/>
      <c r="Y74" s="82"/>
      <c r="Z74" s="100"/>
      <c r="AA74" s="82"/>
      <c r="AB74" s="82"/>
      <c r="AC74" s="82"/>
      <c r="AD74" s="82"/>
      <c r="AE74" s="82"/>
      <c r="AF74" s="82"/>
      <c r="AG74" s="80"/>
      <c r="AH74" s="51" t="s">
        <v>4</v>
      </c>
      <c r="AI74" s="9">
        <f>+AI73/AI70</f>
        <v>0</v>
      </c>
      <c r="AL74" s="2">
        <f>+COUNTIF(C72:AG73,"休")</f>
        <v>0</v>
      </c>
    </row>
    <row r="75" spans="1:38" x14ac:dyDescent="0.15">
      <c r="A75" s="18"/>
      <c r="B75" s="90"/>
      <c r="C75" s="92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1"/>
      <c r="AH75" s="52" t="s">
        <v>13</v>
      </c>
      <c r="AI75" s="10" t="str">
        <f>IF(7&gt;AI70,"対象外",IF(AI73&gt;=AI66,"OK","NG"))</f>
        <v>NG</v>
      </c>
      <c r="AJ75" s="7" t="str">
        <f>IF(AI75="対象外","←７日間に満たない期間は達成判定の対象外",IF(AI75="NG","←月単位未達成","←月単位達成"))</f>
        <v>←月単位未達成</v>
      </c>
      <c r="AL75" s="12" t="str">
        <f>IF(7&gt;AI70,"対象外",IF(AL74&gt;=AI66,"OK","NG"))</f>
        <v>NG</v>
      </c>
    </row>
    <row r="76" spans="1:38" x14ac:dyDescent="0.15">
      <c r="A76" s="18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8"/>
      <c r="AI76" s="17"/>
    </row>
    <row r="77" spans="1:38" hidden="1" x14ac:dyDescent="0.15">
      <c r="A77" s="18"/>
      <c r="B77" s="17"/>
      <c r="C77" s="17">
        <f>YEAR(C80)</f>
        <v>2026</v>
      </c>
      <c r="D77" s="17">
        <f>MONTH(C80)</f>
        <v>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8"/>
      <c r="AI77" s="17"/>
    </row>
    <row r="78" spans="1:38" x14ac:dyDescent="0.15">
      <c r="A78" s="18"/>
      <c r="B78" s="19" t="s">
        <v>14</v>
      </c>
      <c r="C78" s="85">
        <f>C80</f>
        <v>46174</v>
      </c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7"/>
    </row>
    <row r="79" spans="1:38" hidden="1" x14ac:dyDescent="0.15">
      <c r="A79" s="18"/>
      <c r="B79" s="57"/>
      <c r="C79" s="45">
        <f>DATE($C77,$D77,1)</f>
        <v>46174</v>
      </c>
      <c r="D79" s="45">
        <f t="shared" ref="D79:AG79" si="20">C79+1</f>
        <v>46175</v>
      </c>
      <c r="E79" s="45">
        <f t="shared" si="20"/>
        <v>46176</v>
      </c>
      <c r="F79" s="45">
        <f t="shared" si="20"/>
        <v>46177</v>
      </c>
      <c r="G79" s="45">
        <f t="shared" si="20"/>
        <v>46178</v>
      </c>
      <c r="H79" s="45">
        <f t="shared" si="20"/>
        <v>46179</v>
      </c>
      <c r="I79" s="45">
        <f t="shared" si="20"/>
        <v>46180</v>
      </c>
      <c r="J79" s="45">
        <f t="shared" si="20"/>
        <v>46181</v>
      </c>
      <c r="K79" s="45">
        <f t="shared" si="20"/>
        <v>46182</v>
      </c>
      <c r="L79" s="45">
        <f t="shared" si="20"/>
        <v>46183</v>
      </c>
      <c r="M79" s="45">
        <f t="shared" si="20"/>
        <v>46184</v>
      </c>
      <c r="N79" s="45">
        <f t="shared" si="20"/>
        <v>46185</v>
      </c>
      <c r="O79" s="45">
        <f t="shared" si="20"/>
        <v>46186</v>
      </c>
      <c r="P79" s="45">
        <f t="shared" si="20"/>
        <v>46187</v>
      </c>
      <c r="Q79" s="45">
        <f t="shared" si="20"/>
        <v>46188</v>
      </c>
      <c r="R79" s="45">
        <f t="shared" si="20"/>
        <v>46189</v>
      </c>
      <c r="S79" s="45">
        <f t="shared" si="20"/>
        <v>46190</v>
      </c>
      <c r="T79" s="45">
        <f t="shared" si="20"/>
        <v>46191</v>
      </c>
      <c r="U79" s="45">
        <f t="shared" si="20"/>
        <v>46192</v>
      </c>
      <c r="V79" s="45">
        <f t="shared" si="20"/>
        <v>46193</v>
      </c>
      <c r="W79" s="45">
        <f t="shared" si="20"/>
        <v>46194</v>
      </c>
      <c r="X79" s="45">
        <f t="shared" si="20"/>
        <v>46195</v>
      </c>
      <c r="Y79" s="45">
        <f t="shared" si="20"/>
        <v>46196</v>
      </c>
      <c r="Z79" s="45">
        <f t="shared" si="20"/>
        <v>46197</v>
      </c>
      <c r="AA79" s="45">
        <f t="shared" si="20"/>
        <v>46198</v>
      </c>
      <c r="AB79" s="45">
        <f t="shared" si="20"/>
        <v>46199</v>
      </c>
      <c r="AC79" s="45">
        <f t="shared" si="20"/>
        <v>46200</v>
      </c>
      <c r="AD79" s="45">
        <f t="shared" si="20"/>
        <v>46201</v>
      </c>
      <c r="AE79" s="45">
        <f t="shared" si="20"/>
        <v>46202</v>
      </c>
      <c r="AF79" s="45">
        <f t="shared" si="20"/>
        <v>46203</v>
      </c>
      <c r="AG79" s="45">
        <f t="shared" si="20"/>
        <v>46204</v>
      </c>
      <c r="AH79" s="58"/>
      <c r="AI79" s="59"/>
    </row>
    <row r="80" spans="1:38" x14ac:dyDescent="0.15">
      <c r="A80" s="18"/>
      <c r="B80" s="60" t="s">
        <v>15</v>
      </c>
      <c r="C80" s="61">
        <f>IF(EDATE(C65,1)&gt;$G$5,"",EDATE(C65,1))</f>
        <v>46174</v>
      </c>
      <c r="D80" s="45">
        <f t="shared" ref="D80:AG80" si="21">IF(D79&gt;$G$5,"",IF(C80=EOMONTH(DATE($C77,$D77,1),0),"",IF(C80="","",C80+1)))</f>
        <v>46175</v>
      </c>
      <c r="E80" s="45">
        <f t="shared" si="21"/>
        <v>46176</v>
      </c>
      <c r="F80" s="45">
        <f t="shared" si="21"/>
        <v>46177</v>
      </c>
      <c r="G80" s="45">
        <f t="shared" si="21"/>
        <v>46178</v>
      </c>
      <c r="H80" s="45">
        <f t="shared" si="21"/>
        <v>46179</v>
      </c>
      <c r="I80" s="45">
        <f t="shared" si="21"/>
        <v>46180</v>
      </c>
      <c r="J80" s="45">
        <f t="shared" si="21"/>
        <v>46181</v>
      </c>
      <c r="K80" s="45">
        <f t="shared" si="21"/>
        <v>46182</v>
      </c>
      <c r="L80" s="45">
        <f t="shared" si="21"/>
        <v>46183</v>
      </c>
      <c r="M80" s="45">
        <f t="shared" si="21"/>
        <v>46184</v>
      </c>
      <c r="N80" s="45">
        <f t="shared" si="21"/>
        <v>46185</v>
      </c>
      <c r="O80" s="45">
        <f t="shared" si="21"/>
        <v>46186</v>
      </c>
      <c r="P80" s="45">
        <f t="shared" si="21"/>
        <v>46187</v>
      </c>
      <c r="Q80" s="45">
        <f t="shared" si="21"/>
        <v>46188</v>
      </c>
      <c r="R80" s="45">
        <f t="shared" si="21"/>
        <v>46189</v>
      </c>
      <c r="S80" s="45">
        <f t="shared" si="21"/>
        <v>46190</v>
      </c>
      <c r="T80" s="45">
        <f t="shared" si="21"/>
        <v>46191</v>
      </c>
      <c r="U80" s="45">
        <f t="shared" si="21"/>
        <v>46192</v>
      </c>
      <c r="V80" s="45">
        <f t="shared" si="21"/>
        <v>46193</v>
      </c>
      <c r="W80" s="45">
        <f t="shared" si="21"/>
        <v>46194</v>
      </c>
      <c r="X80" s="45">
        <f t="shared" si="21"/>
        <v>46195</v>
      </c>
      <c r="Y80" s="45">
        <f t="shared" si="21"/>
        <v>46196</v>
      </c>
      <c r="Z80" s="45">
        <f t="shared" si="21"/>
        <v>46197</v>
      </c>
      <c r="AA80" s="45">
        <f t="shared" si="21"/>
        <v>46198</v>
      </c>
      <c r="AB80" s="45">
        <f t="shared" si="21"/>
        <v>46199</v>
      </c>
      <c r="AC80" s="45">
        <f t="shared" si="21"/>
        <v>46200</v>
      </c>
      <c r="AD80" s="45">
        <f t="shared" si="21"/>
        <v>46201</v>
      </c>
      <c r="AE80" s="45">
        <f t="shared" si="21"/>
        <v>46202</v>
      </c>
      <c r="AF80" s="45">
        <f t="shared" si="21"/>
        <v>46203</v>
      </c>
      <c r="AG80" s="45" t="str">
        <f t="shared" si="21"/>
        <v/>
      </c>
      <c r="AH80" s="46" t="s">
        <v>16</v>
      </c>
      <c r="AI80" s="47">
        <f>+COUNTIFS(C83:AG83,"土",C84:AG84,"")+COUNTIFS(C83:AG83,"日",C84:AG84,"")</f>
        <v>8</v>
      </c>
    </row>
    <row r="81" spans="1:38" hidden="1" x14ac:dyDescent="0.15">
      <c r="A81" s="18"/>
      <c r="B81" s="60"/>
      <c r="C81" s="44" t="str">
        <f>IFERROR(VLOOKUP(C80,祝日!C:C,1,FALSE),"")</f>
        <v/>
      </c>
      <c r="D81" s="65" t="str">
        <f>IFERROR(VLOOKUP(D80,祝日!C:C,1,FALSE),"")</f>
        <v/>
      </c>
      <c r="E81" s="65" t="str">
        <f>IFERROR(VLOOKUP(E80,祝日!C:C,1,FALSE),"")</f>
        <v/>
      </c>
      <c r="F81" s="65" t="str">
        <f>IFERROR(VLOOKUP(F80,祝日!C:C,1,FALSE),"")</f>
        <v/>
      </c>
      <c r="G81" s="65" t="str">
        <f>IFERROR(VLOOKUP(G80,祝日!C:C,1,FALSE),"")</f>
        <v/>
      </c>
      <c r="H81" s="65" t="str">
        <f>IFERROR(VLOOKUP(H80,祝日!C:C,1,FALSE),"")</f>
        <v/>
      </c>
      <c r="I81" s="65" t="str">
        <f>IFERROR(VLOOKUP(I80,祝日!C:C,1,FALSE),"")</f>
        <v/>
      </c>
      <c r="J81" s="65" t="str">
        <f>IFERROR(VLOOKUP(J80,祝日!C:C,1,FALSE),"")</f>
        <v/>
      </c>
      <c r="K81" s="65" t="str">
        <f>IFERROR(VLOOKUP(K80,祝日!C:C,1,FALSE),"")</f>
        <v/>
      </c>
      <c r="L81" s="65" t="str">
        <f>IFERROR(VLOOKUP(L80,祝日!C:C,1,FALSE),"")</f>
        <v/>
      </c>
      <c r="M81" s="65" t="str">
        <f>IFERROR(VLOOKUP(M80,祝日!C:C,1,FALSE),"")</f>
        <v/>
      </c>
      <c r="N81" s="65" t="str">
        <f>IFERROR(VLOOKUP(N80,祝日!C:C,1,FALSE),"")</f>
        <v/>
      </c>
      <c r="O81" s="65" t="str">
        <f>IFERROR(VLOOKUP(O80,祝日!C:C,1,FALSE),"")</f>
        <v/>
      </c>
      <c r="P81" s="65" t="str">
        <f>IFERROR(VLOOKUP(P80,祝日!C:C,1,FALSE),"")</f>
        <v/>
      </c>
      <c r="Q81" s="65" t="str">
        <f>IFERROR(VLOOKUP(Q80,祝日!C:C,1,FALSE),"")</f>
        <v/>
      </c>
      <c r="R81" s="65" t="str">
        <f>IFERROR(VLOOKUP(R80,祝日!C:C,1,FALSE),"")</f>
        <v/>
      </c>
      <c r="S81" s="65" t="str">
        <f>IFERROR(VLOOKUP(S80,祝日!C:C,1,FALSE),"")</f>
        <v/>
      </c>
      <c r="T81" s="65" t="str">
        <f>IFERROR(VLOOKUP(T80,祝日!C:C,1,FALSE),"")</f>
        <v/>
      </c>
      <c r="U81" s="65" t="str">
        <f>IFERROR(VLOOKUP(U80,祝日!C:C,1,FALSE),"")</f>
        <v/>
      </c>
      <c r="V81" s="65" t="str">
        <f>IFERROR(VLOOKUP(V80,祝日!C:C,1,FALSE),"")</f>
        <v/>
      </c>
      <c r="W81" s="65" t="str">
        <f>IFERROR(VLOOKUP(W80,祝日!C:C,1,FALSE),"")</f>
        <v/>
      </c>
      <c r="X81" s="65" t="str">
        <f>IFERROR(VLOOKUP(X80,祝日!C:C,1,FALSE),"")</f>
        <v/>
      </c>
      <c r="Y81" s="65" t="str">
        <f>IFERROR(VLOOKUP(Y80,祝日!C:C,1,FALSE),"")</f>
        <v/>
      </c>
      <c r="Z81" s="65" t="str">
        <f>IFERROR(VLOOKUP(Z80,祝日!C:C,1,FALSE),"")</f>
        <v/>
      </c>
      <c r="AA81" s="65" t="str">
        <f>IFERROR(VLOOKUP(AA80,祝日!C:C,1,FALSE),"")</f>
        <v/>
      </c>
      <c r="AB81" s="65" t="str">
        <f>IFERROR(VLOOKUP(AB80,祝日!C:C,1,FALSE),"")</f>
        <v/>
      </c>
      <c r="AC81" s="65" t="str">
        <f>IFERROR(VLOOKUP(AC80,祝日!C:C,1,FALSE),"")</f>
        <v/>
      </c>
      <c r="AD81" s="65" t="str">
        <f>IFERROR(VLOOKUP(AD80,祝日!C:C,1,FALSE),"")</f>
        <v/>
      </c>
      <c r="AE81" s="65" t="str">
        <f>IFERROR(VLOOKUP(AE80,祝日!C:C,1,FALSE),"")</f>
        <v/>
      </c>
      <c r="AF81" s="65" t="str">
        <f>IFERROR(VLOOKUP(AF80,祝日!C:C,1,FALSE),"")</f>
        <v/>
      </c>
      <c r="AG81" s="65" t="str">
        <f>IFERROR(VLOOKUP(AG80,祝日!C:C,1,FALSE),"")</f>
        <v/>
      </c>
      <c r="AH81" s="46" t="s">
        <v>56</v>
      </c>
      <c r="AI81" s="47">
        <f>AI80+AI82</f>
        <v>8</v>
      </c>
    </row>
    <row r="82" spans="1:38" hidden="1" x14ac:dyDescent="0.15">
      <c r="A82" s="18"/>
      <c r="B82" s="60"/>
      <c r="C82" s="44" t="str">
        <f>IF(AND(OR(C83="土",C83="日"),C81&lt;&gt;0),"",C81)</f>
        <v/>
      </c>
      <c r="D82" s="65" t="str">
        <f>IF(AND(OR(D83="土",D83="日"),D81&lt;&gt;0),"",D81)</f>
        <v/>
      </c>
      <c r="E82" s="65" t="str">
        <f t="shared" ref="E82:AG82" si="22">IF(AND(OR(E83="土",E83="日"),E81&lt;&gt;0),"",E81)</f>
        <v/>
      </c>
      <c r="F82" s="65" t="str">
        <f t="shared" si="22"/>
        <v/>
      </c>
      <c r="G82" s="65" t="str">
        <f t="shared" si="22"/>
        <v/>
      </c>
      <c r="H82" s="65" t="str">
        <f t="shared" si="22"/>
        <v/>
      </c>
      <c r="I82" s="65" t="str">
        <f t="shared" si="22"/>
        <v/>
      </c>
      <c r="J82" s="65" t="str">
        <f t="shared" si="22"/>
        <v/>
      </c>
      <c r="K82" s="65" t="str">
        <f t="shared" si="22"/>
        <v/>
      </c>
      <c r="L82" s="65" t="str">
        <f t="shared" si="22"/>
        <v/>
      </c>
      <c r="M82" s="65" t="str">
        <f t="shared" si="22"/>
        <v/>
      </c>
      <c r="N82" s="65" t="str">
        <f t="shared" si="22"/>
        <v/>
      </c>
      <c r="O82" s="65" t="str">
        <f t="shared" si="22"/>
        <v/>
      </c>
      <c r="P82" s="65" t="str">
        <f t="shared" si="22"/>
        <v/>
      </c>
      <c r="Q82" s="65" t="str">
        <f t="shared" si="22"/>
        <v/>
      </c>
      <c r="R82" s="65" t="str">
        <f t="shared" si="22"/>
        <v/>
      </c>
      <c r="S82" s="65" t="str">
        <f t="shared" si="22"/>
        <v/>
      </c>
      <c r="T82" s="65" t="str">
        <f t="shared" si="22"/>
        <v/>
      </c>
      <c r="U82" s="65" t="str">
        <f t="shared" si="22"/>
        <v/>
      </c>
      <c r="V82" s="65" t="str">
        <f t="shared" si="22"/>
        <v/>
      </c>
      <c r="W82" s="65" t="str">
        <f t="shared" si="22"/>
        <v/>
      </c>
      <c r="X82" s="65" t="str">
        <f t="shared" si="22"/>
        <v/>
      </c>
      <c r="Y82" s="65" t="str">
        <f t="shared" si="22"/>
        <v/>
      </c>
      <c r="Z82" s="65" t="str">
        <f t="shared" si="22"/>
        <v/>
      </c>
      <c r="AA82" s="65" t="str">
        <f t="shared" si="22"/>
        <v/>
      </c>
      <c r="AB82" s="65" t="str">
        <f t="shared" si="22"/>
        <v/>
      </c>
      <c r="AC82" s="65" t="str">
        <f t="shared" si="22"/>
        <v/>
      </c>
      <c r="AD82" s="65" t="str">
        <f t="shared" si="22"/>
        <v/>
      </c>
      <c r="AE82" s="65" t="str">
        <f t="shared" si="22"/>
        <v/>
      </c>
      <c r="AF82" s="65" t="str">
        <f t="shared" si="22"/>
        <v/>
      </c>
      <c r="AG82" s="65" t="str">
        <f t="shared" si="22"/>
        <v/>
      </c>
      <c r="AH82" s="66" t="s">
        <v>55</v>
      </c>
      <c r="AI82" s="47">
        <f>COUNT(C82:AG82)</f>
        <v>0</v>
      </c>
    </row>
    <row r="83" spans="1:38" x14ac:dyDescent="0.15">
      <c r="A83" s="18"/>
      <c r="B83" s="39" t="s">
        <v>5</v>
      </c>
      <c r="C83" s="62" t="str">
        <f>IFERROR(TEXT(WEEKDAY(+C80),"aaa"),"")</f>
        <v>月</v>
      </c>
      <c r="D83" s="62" t="str">
        <f t="shared" ref="D83:AG83" si="23">IFERROR(TEXT(WEEKDAY(+D80),"aaa"),"")</f>
        <v>火</v>
      </c>
      <c r="E83" s="62" t="str">
        <f t="shared" si="23"/>
        <v>水</v>
      </c>
      <c r="F83" s="62" t="str">
        <f t="shared" si="23"/>
        <v>木</v>
      </c>
      <c r="G83" s="62" t="str">
        <f t="shared" si="23"/>
        <v>金</v>
      </c>
      <c r="H83" s="62" t="str">
        <f t="shared" si="23"/>
        <v>土</v>
      </c>
      <c r="I83" s="62" t="str">
        <f t="shared" si="23"/>
        <v>日</v>
      </c>
      <c r="J83" s="62" t="str">
        <f t="shared" si="23"/>
        <v>月</v>
      </c>
      <c r="K83" s="62" t="str">
        <f t="shared" si="23"/>
        <v>火</v>
      </c>
      <c r="L83" s="62" t="str">
        <f t="shared" si="23"/>
        <v>水</v>
      </c>
      <c r="M83" s="62" t="str">
        <f t="shared" si="23"/>
        <v>木</v>
      </c>
      <c r="N83" s="62" t="str">
        <f t="shared" si="23"/>
        <v>金</v>
      </c>
      <c r="O83" s="62" t="str">
        <f t="shared" si="23"/>
        <v>土</v>
      </c>
      <c r="P83" s="62" t="str">
        <f t="shared" si="23"/>
        <v>日</v>
      </c>
      <c r="Q83" s="62" t="str">
        <f t="shared" si="23"/>
        <v>月</v>
      </c>
      <c r="R83" s="62" t="str">
        <f t="shared" si="23"/>
        <v>火</v>
      </c>
      <c r="S83" s="62" t="str">
        <f t="shared" si="23"/>
        <v>水</v>
      </c>
      <c r="T83" s="62" t="str">
        <f t="shared" si="23"/>
        <v>木</v>
      </c>
      <c r="U83" s="62" t="str">
        <f t="shared" si="23"/>
        <v>金</v>
      </c>
      <c r="V83" s="62" t="str">
        <f t="shared" si="23"/>
        <v>土</v>
      </c>
      <c r="W83" s="62" t="str">
        <f t="shared" si="23"/>
        <v>日</v>
      </c>
      <c r="X83" s="62" t="str">
        <f t="shared" si="23"/>
        <v>月</v>
      </c>
      <c r="Y83" s="62" t="str">
        <f t="shared" si="23"/>
        <v>火</v>
      </c>
      <c r="Z83" s="62" t="str">
        <f t="shared" si="23"/>
        <v>水</v>
      </c>
      <c r="AA83" s="62" t="str">
        <f t="shared" si="23"/>
        <v>木</v>
      </c>
      <c r="AB83" s="62" t="str">
        <f t="shared" si="23"/>
        <v>金</v>
      </c>
      <c r="AC83" s="62" t="str">
        <f t="shared" si="23"/>
        <v>土</v>
      </c>
      <c r="AD83" s="62" t="str">
        <f t="shared" si="23"/>
        <v>日</v>
      </c>
      <c r="AE83" s="62" t="str">
        <f t="shared" si="23"/>
        <v>月</v>
      </c>
      <c r="AF83" s="62" t="str">
        <f t="shared" si="23"/>
        <v>火</v>
      </c>
      <c r="AG83" s="62" t="str">
        <f t="shared" si="23"/>
        <v/>
      </c>
      <c r="AH83" s="46" t="s">
        <v>18</v>
      </c>
      <c r="AI83" s="47">
        <f>+COUNTIF(C84:AG84,"夏休")+COUNTIF(C84:AG84,"冬休")+COUNTIF(C84:AG84,"中止")+COUNTIF(C84:AG84,"準備")+COUNTIF(C84:AG84,"片付")</f>
        <v>0</v>
      </c>
    </row>
    <row r="84" spans="1:38" ht="13.5" customHeight="1" x14ac:dyDescent="0.15">
      <c r="A84" s="18"/>
      <c r="B84" s="97" t="s">
        <v>17</v>
      </c>
      <c r="C84" s="99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4"/>
      <c r="AH84" s="49" t="s">
        <v>2</v>
      </c>
      <c r="AI84" s="50">
        <f>COUNT(C80:AG80)-AI83</f>
        <v>30</v>
      </c>
    </row>
    <row r="85" spans="1:38" ht="13.5" customHeight="1" x14ac:dyDescent="0.15">
      <c r="A85" s="18"/>
      <c r="B85" s="98"/>
      <c r="C85" s="99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4"/>
      <c r="AH85" s="49" t="s">
        <v>6</v>
      </c>
      <c r="AI85" s="50">
        <f>+COUNTIF(C86:AG87,"休")</f>
        <v>0</v>
      </c>
      <c r="AJ85" s="7" t="str">
        <f>IF(AI86&gt;0.285,"",IF(AI85&lt;AI80,"←計画日数が足りません",""))</f>
        <v>←計画日数が足りません</v>
      </c>
    </row>
    <row r="86" spans="1:38" ht="13.5" customHeight="1" x14ac:dyDescent="0.15">
      <c r="A86" s="18"/>
      <c r="B86" s="95" t="s">
        <v>0</v>
      </c>
      <c r="C86" s="96"/>
      <c r="D86" s="84"/>
      <c r="E86" s="84"/>
      <c r="F86" s="84"/>
      <c r="G86" s="84"/>
      <c r="H86" s="84"/>
      <c r="I86" s="82"/>
      <c r="J86" s="84"/>
      <c r="K86" s="84"/>
      <c r="L86" s="84"/>
      <c r="M86" s="84"/>
      <c r="N86" s="84"/>
      <c r="O86" s="84"/>
      <c r="P86" s="82"/>
      <c r="Q86" s="84"/>
      <c r="R86" s="84"/>
      <c r="S86" s="84"/>
      <c r="T86" s="84"/>
      <c r="U86" s="84"/>
      <c r="V86" s="84"/>
      <c r="W86" s="82"/>
      <c r="X86" s="84"/>
      <c r="Y86" s="84"/>
      <c r="Z86" s="84"/>
      <c r="AA86" s="84"/>
      <c r="AB86" s="84"/>
      <c r="AC86" s="84"/>
      <c r="AD86" s="82"/>
      <c r="AE86" s="84"/>
      <c r="AF86" s="84"/>
      <c r="AG86" s="88"/>
      <c r="AH86" s="49" t="s">
        <v>8</v>
      </c>
      <c r="AI86" s="8">
        <f>+AI85/AI84</f>
        <v>0</v>
      </c>
    </row>
    <row r="87" spans="1:38" x14ac:dyDescent="0.15">
      <c r="A87" s="18"/>
      <c r="B87" s="95"/>
      <c r="C87" s="96"/>
      <c r="D87" s="84"/>
      <c r="E87" s="84"/>
      <c r="F87" s="84"/>
      <c r="G87" s="84"/>
      <c r="H87" s="84"/>
      <c r="I87" s="82"/>
      <c r="J87" s="84"/>
      <c r="K87" s="84"/>
      <c r="L87" s="84"/>
      <c r="M87" s="84"/>
      <c r="N87" s="84"/>
      <c r="O87" s="84"/>
      <c r="P87" s="82"/>
      <c r="Q87" s="84"/>
      <c r="R87" s="84"/>
      <c r="S87" s="84"/>
      <c r="T87" s="84"/>
      <c r="U87" s="84"/>
      <c r="V87" s="84"/>
      <c r="W87" s="82"/>
      <c r="X87" s="84"/>
      <c r="Y87" s="84"/>
      <c r="Z87" s="84"/>
      <c r="AA87" s="84"/>
      <c r="AB87" s="84"/>
      <c r="AC87" s="84"/>
      <c r="AD87" s="82"/>
      <c r="AE87" s="84"/>
      <c r="AF87" s="84"/>
      <c r="AG87" s="88"/>
      <c r="AH87" s="49" t="s">
        <v>9</v>
      </c>
      <c r="AI87" s="50">
        <f>+COUNTA(C88:AG89)</f>
        <v>0</v>
      </c>
    </row>
    <row r="88" spans="1:38" x14ac:dyDescent="0.15">
      <c r="A88" s="18"/>
      <c r="B88" s="89" t="s">
        <v>7</v>
      </c>
      <c r="C88" s="91"/>
      <c r="D88" s="82"/>
      <c r="E88" s="82"/>
      <c r="F88" s="82"/>
      <c r="G88" s="82"/>
      <c r="H88" s="82"/>
      <c r="I88" s="100"/>
      <c r="J88" s="82"/>
      <c r="K88" s="82"/>
      <c r="L88" s="82"/>
      <c r="M88" s="82"/>
      <c r="N88" s="82"/>
      <c r="O88" s="82"/>
      <c r="P88" s="100"/>
      <c r="Q88" s="82"/>
      <c r="R88" s="82"/>
      <c r="S88" s="82"/>
      <c r="T88" s="82"/>
      <c r="U88" s="82"/>
      <c r="V88" s="82"/>
      <c r="W88" s="100"/>
      <c r="X88" s="82"/>
      <c r="Y88" s="82"/>
      <c r="Z88" s="82"/>
      <c r="AA88" s="82"/>
      <c r="AB88" s="82"/>
      <c r="AC88" s="82"/>
      <c r="AD88" s="100"/>
      <c r="AE88" s="82"/>
      <c r="AF88" s="82"/>
      <c r="AG88" s="80"/>
      <c r="AH88" s="51" t="s">
        <v>4</v>
      </c>
      <c r="AI88" s="9">
        <f>+AI87/AI84</f>
        <v>0</v>
      </c>
      <c r="AL88" s="2">
        <f>+COUNTIF(C86:AG87,"休")</f>
        <v>0</v>
      </c>
    </row>
    <row r="89" spans="1:38" x14ac:dyDescent="0.15">
      <c r="A89" s="18"/>
      <c r="B89" s="90"/>
      <c r="C89" s="92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1"/>
      <c r="AH89" s="52" t="s">
        <v>13</v>
      </c>
      <c r="AI89" s="10" t="str">
        <f>IF(7&gt;AI84,"対象外",IF(AI87&gt;=AI80,"OK","NG"))</f>
        <v>NG</v>
      </c>
      <c r="AJ89" s="7" t="str">
        <f>IF(AI89="対象外","←７日間に満たない期間は達成判定の対象外",IF(AI89="NG","←月単位未達成","←月単位達成"))</f>
        <v>←月単位未達成</v>
      </c>
      <c r="AL89" s="12" t="str">
        <f>IF(7&gt;AI84,"対象外",IF(AL88&gt;=AI80,"OK","NG"))</f>
        <v>NG</v>
      </c>
    </row>
    <row r="90" spans="1:38" x14ac:dyDescent="0.15">
      <c r="A90" s="18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8"/>
      <c r="AI90" s="17"/>
    </row>
    <row r="91" spans="1:38" hidden="1" x14ac:dyDescent="0.15">
      <c r="A91" s="18"/>
      <c r="B91" s="17"/>
      <c r="C91" s="17">
        <f>YEAR(C94)</f>
        <v>2026</v>
      </c>
      <c r="D91" s="17">
        <f>MONTH(C94)</f>
        <v>7</v>
      </c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8"/>
      <c r="AI91" s="17"/>
    </row>
    <row r="92" spans="1:38" x14ac:dyDescent="0.15">
      <c r="A92" s="18"/>
      <c r="B92" s="19" t="s">
        <v>14</v>
      </c>
      <c r="C92" s="85">
        <f>C94</f>
        <v>46204</v>
      </c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7"/>
    </row>
    <row r="93" spans="1:38" hidden="1" x14ac:dyDescent="0.15">
      <c r="A93" s="18"/>
      <c r="B93" s="57"/>
      <c r="C93" s="45">
        <f>DATE($C91,$D91,1)</f>
        <v>46204</v>
      </c>
      <c r="D93" s="45">
        <f t="shared" ref="D93:AG93" si="24">C93+1</f>
        <v>46205</v>
      </c>
      <c r="E93" s="45">
        <f t="shared" si="24"/>
        <v>46206</v>
      </c>
      <c r="F93" s="45">
        <f t="shared" si="24"/>
        <v>46207</v>
      </c>
      <c r="G93" s="45">
        <f t="shared" si="24"/>
        <v>46208</v>
      </c>
      <c r="H93" s="45">
        <f t="shared" si="24"/>
        <v>46209</v>
      </c>
      <c r="I93" s="45">
        <f t="shared" si="24"/>
        <v>46210</v>
      </c>
      <c r="J93" s="45">
        <f t="shared" si="24"/>
        <v>46211</v>
      </c>
      <c r="K93" s="45">
        <f t="shared" si="24"/>
        <v>46212</v>
      </c>
      <c r="L93" s="45">
        <f t="shared" si="24"/>
        <v>46213</v>
      </c>
      <c r="M93" s="45">
        <f t="shared" si="24"/>
        <v>46214</v>
      </c>
      <c r="N93" s="45">
        <f t="shared" si="24"/>
        <v>46215</v>
      </c>
      <c r="O93" s="45">
        <f t="shared" si="24"/>
        <v>46216</v>
      </c>
      <c r="P93" s="45">
        <f t="shared" si="24"/>
        <v>46217</v>
      </c>
      <c r="Q93" s="45">
        <f t="shared" si="24"/>
        <v>46218</v>
      </c>
      <c r="R93" s="45">
        <f t="shared" si="24"/>
        <v>46219</v>
      </c>
      <c r="S93" s="45">
        <f t="shared" si="24"/>
        <v>46220</v>
      </c>
      <c r="T93" s="45">
        <f t="shared" si="24"/>
        <v>46221</v>
      </c>
      <c r="U93" s="45">
        <f t="shared" si="24"/>
        <v>46222</v>
      </c>
      <c r="V93" s="45">
        <f t="shared" si="24"/>
        <v>46223</v>
      </c>
      <c r="W93" s="45">
        <f t="shared" si="24"/>
        <v>46224</v>
      </c>
      <c r="X93" s="45">
        <f t="shared" si="24"/>
        <v>46225</v>
      </c>
      <c r="Y93" s="45">
        <f t="shared" si="24"/>
        <v>46226</v>
      </c>
      <c r="Z93" s="45">
        <f t="shared" si="24"/>
        <v>46227</v>
      </c>
      <c r="AA93" s="45">
        <f t="shared" si="24"/>
        <v>46228</v>
      </c>
      <c r="AB93" s="45">
        <f t="shared" si="24"/>
        <v>46229</v>
      </c>
      <c r="AC93" s="45">
        <f t="shared" si="24"/>
        <v>46230</v>
      </c>
      <c r="AD93" s="45">
        <f t="shared" si="24"/>
        <v>46231</v>
      </c>
      <c r="AE93" s="45">
        <f t="shared" si="24"/>
        <v>46232</v>
      </c>
      <c r="AF93" s="45">
        <f t="shared" si="24"/>
        <v>46233</v>
      </c>
      <c r="AG93" s="45">
        <f t="shared" si="24"/>
        <v>46234</v>
      </c>
      <c r="AH93" s="58"/>
      <c r="AI93" s="59"/>
    </row>
    <row r="94" spans="1:38" x14ac:dyDescent="0.15">
      <c r="A94" s="18"/>
      <c r="B94" s="60" t="s">
        <v>15</v>
      </c>
      <c r="C94" s="61">
        <f>IF(EDATE(C79,1)&gt;$G$5,"",EDATE(C79,1))</f>
        <v>46204</v>
      </c>
      <c r="D94" s="45">
        <f t="shared" ref="D94:AG94" si="25">IF(D93&gt;$G$5,"",IF(C94=EOMONTH(DATE($C91,$D91,1),0),"",IF(C94="","",C94+1)))</f>
        <v>46205</v>
      </c>
      <c r="E94" s="45">
        <f t="shared" si="25"/>
        <v>46206</v>
      </c>
      <c r="F94" s="45">
        <f t="shared" si="25"/>
        <v>46207</v>
      </c>
      <c r="G94" s="45">
        <f t="shared" si="25"/>
        <v>46208</v>
      </c>
      <c r="H94" s="45">
        <f t="shared" si="25"/>
        <v>46209</v>
      </c>
      <c r="I94" s="45">
        <f t="shared" si="25"/>
        <v>46210</v>
      </c>
      <c r="J94" s="45">
        <f t="shared" si="25"/>
        <v>46211</v>
      </c>
      <c r="K94" s="45">
        <f t="shared" si="25"/>
        <v>46212</v>
      </c>
      <c r="L94" s="45">
        <f t="shared" si="25"/>
        <v>46213</v>
      </c>
      <c r="M94" s="45">
        <f t="shared" si="25"/>
        <v>46214</v>
      </c>
      <c r="N94" s="45">
        <f t="shared" si="25"/>
        <v>46215</v>
      </c>
      <c r="O94" s="45">
        <f t="shared" si="25"/>
        <v>46216</v>
      </c>
      <c r="P94" s="45">
        <f t="shared" si="25"/>
        <v>46217</v>
      </c>
      <c r="Q94" s="45">
        <f t="shared" si="25"/>
        <v>46218</v>
      </c>
      <c r="R94" s="45">
        <f t="shared" si="25"/>
        <v>46219</v>
      </c>
      <c r="S94" s="45">
        <f t="shared" si="25"/>
        <v>46220</v>
      </c>
      <c r="T94" s="45">
        <f t="shared" si="25"/>
        <v>46221</v>
      </c>
      <c r="U94" s="45">
        <f t="shared" si="25"/>
        <v>46222</v>
      </c>
      <c r="V94" s="45">
        <f t="shared" si="25"/>
        <v>46223</v>
      </c>
      <c r="W94" s="45">
        <f t="shared" si="25"/>
        <v>46224</v>
      </c>
      <c r="X94" s="45">
        <f t="shared" si="25"/>
        <v>46225</v>
      </c>
      <c r="Y94" s="45">
        <f t="shared" si="25"/>
        <v>46226</v>
      </c>
      <c r="Z94" s="45">
        <f t="shared" si="25"/>
        <v>46227</v>
      </c>
      <c r="AA94" s="45">
        <f t="shared" si="25"/>
        <v>46228</v>
      </c>
      <c r="AB94" s="45">
        <f t="shared" si="25"/>
        <v>46229</v>
      </c>
      <c r="AC94" s="45">
        <f t="shared" si="25"/>
        <v>46230</v>
      </c>
      <c r="AD94" s="45">
        <f t="shared" si="25"/>
        <v>46231</v>
      </c>
      <c r="AE94" s="45">
        <f t="shared" si="25"/>
        <v>46232</v>
      </c>
      <c r="AF94" s="45">
        <f t="shared" si="25"/>
        <v>46233</v>
      </c>
      <c r="AG94" s="45">
        <f t="shared" si="25"/>
        <v>46234</v>
      </c>
      <c r="AH94" s="46" t="s">
        <v>16</v>
      </c>
      <c r="AI94" s="47">
        <f>+COUNTIFS(C97:AG97,"土",C98:AG98,"")+COUNTIFS(C97:AG97,"日",C98:AG98,"")</f>
        <v>8</v>
      </c>
    </row>
    <row r="95" spans="1:38" hidden="1" x14ac:dyDescent="0.15">
      <c r="A95" s="18"/>
      <c r="B95" s="60"/>
      <c r="C95" s="44" t="str">
        <f>IFERROR(VLOOKUP(C94,祝日!C:C,1,FALSE),"")</f>
        <v/>
      </c>
      <c r="D95" s="65" t="str">
        <f>IFERROR(VLOOKUP(D94,祝日!C:C,1,FALSE),"")</f>
        <v/>
      </c>
      <c r="E95" s="65" t="str">
        <f>IFERROR(VLOOKUP(E94,祝日!C:C,1,FALSE),"")</f>
        <v/>
      </c>
      <c r="F95" s="65" t="str">
        <f>IFERROR(VLOOKUP(F94,祝日!C:C,1,FALSE),"")</f>
        <v/>
      </c>
      <c r="G95" s="65" t="str">
        <f>IFERROR(VLOOKUP(G94,祝日!C:C,1,FALSE),"")</f>
        <v/>
      </c>
      <c r="H95" s="65" t="str">
        <f>IFERROR(VLOOKUP(H94,祝日!C:C,1,FALSE),"")</f>
        <v/>
      </c>
      <c r="I95" s="65" t="str">
        <f>IFERROR(VLOOKUP(I94,祝日!C:C,1,FALSE),"")</f>
        <v/>
      </c>
      <c r="J95" s="65" t="str">
        <f>IFERROR(VLOOKUP(J94,祝日!C:C,1,FALSE),"")</f>
        <v/>
      </c>
      <c r="K95" s="65" t="str">
        <f>IFERROR(VLOOKUP(K94,祝日!C:C,1,FALSE),"")</f>
        <v/>
      </c>
      <c r="L95" s="65" t="str">
        <f>IFERROR(VLOOKUP(L94,祝日!C:C,1,FALSE),"")</f>
        <v/>
      </c>
      <c r="M95" s="65" t="str">
        <f>IFERROR(VLOOKUP(M94,祝日!C:C,1,FALSE),"")</f>
        <v/>
      </c>
      <c r="N95" s="65" t="str">
        <f>IFERROR(VLOOKUP(N94,祝日!C:C,1,FALSE),"")</f>
        <v/>
      </c>
      <c r="O95" s="65" t="str">
        <f>IFERROR(VLOOKUP(O94,祝日!C:C,1,FALSE),"")</f>
        <v/>
      </c>
      <c r="P95" s="65" t="str">
        <f>IFERROR(VLOOKUP(P94,祝日!C:C,1,FALSE),"")</f>
        <v/>
      </c>
      <c r="Q95" s="65" t="str">
        <f>IFERROR(VLOOKUP(Q94,祝日!C:C,1,FALSE),"")</f>
        <v/>
      </c>
      <c r="R95" s="65" t="str">
        <f>IFERROR(VLOOKUP(R94,祝日!C:C,1,FALSE),"")</f>
        <v/>
      </c>
      <c r="S95" s="65" t="str">
        <f>IFERROR(VLOOKUP(S94,祝日!C:C,1,FALSE),"")</f>
        <v/>
      </c>
      <c r="T95" s="65" t="str">
        <f>IFERROR(VLOOKUP(T94,祝日!C:C,1,FALSE),"")</f>
        <v/>
      </c>
      <c r="U95" s="65" t="str">
        <f>IFERROR(VLOOKUP(U94,祝日!C:C,1,FALSE),"")</f>
        <v/>
      </c>
      <c r="V95" s="65">
        <f>IFERROR(VLOOKUP(V94,祝日!C:C,1,FALSE),"")</f>
        <v>46223</v>
      </c>
      <c r="W95" s="65" t="str">
        <f>IFERROR(VLOOKUP(W94,祝日!C:C,1,FALSE),"")</f>
        <v/>
      </c>
      <c r="X95" s="65" t="str">
        <f>IFERROR(VLOOKUP(X94,祝日!C:C,1,FALSE),"")</f>
        <v/>
      </c>
      <c r="Y95" s="65" t="str">
        <f>IFERROR(VLOOKUP(Y94,祝日!C:C,1,FALSE),"")</f>
        <v/>
      </c>
      <c r="Z95" s="65" t="str">
        <f>IFERROR(VLOOKUP(Z94,祝日!C:C,1,FALSE),"")</f>
        <v/>
      </c>
      <c r="AA95" s="65" t="str">
        <f>IFERROR(VLOOKUP(AA94,祝日!C:C,1,FALSE),"")</f>
        <v/>
      </c>
      <c r="AB95" s="65" t="str">
        <f>IFERROR(VLOOKUP(AB94,祝日!C:C,1,FALSE),"")</f>
        <v/>
      </c>
      <c r="AC95" s="65" t="str">
        <f>IFERROR(VLOOKUP(AC94,祝日!C:C,1,FALSE),"")</f>
        <v/>
      </c>
      <c r="AD95" s="65" t="str">
        <f>IFERROR(VLOOKUP(AD94,祝日!C:C,1,FALSE),"")</f>
        <v/>
      </c>
      <c r="AE95" s="65" t="str">
        <f>IFERROR(VLOOKUP(AE94,祝日!C:C,1,FALSE),"")</f>
        <v/>
      </c>
      <c r="AF95" s="65" t="str">
        <f>IFERROR(VLOOKUP(AF94,祝日!C:C,1,FALSE),"")</f>
        <v/>
      </c>
      <c r="AG95" s="65" t="str">
        <f>IFERROR(VLOOKUP(AG94,祝日!C:C,1,FALSE),"")</f>
        <v/>
      </c>
      <c r="AH95" s="46" t="s">
        <v>56</v>
      </c>
      <c r="AI95" s="47">
        <f>AI94+AI96</f>
        <v>9</v>
      </c>
    </row>
    <row r="96" spans="1:38" hidden="1" x14ac:dyDescent="0.15">
      <c r="A96" s="18"/>
      <c r="B96" s="60"/>
      <c r="C96" s="44" t="str">
        <f>IF(AND(OR(C97="土",C97="日"),C95&lt;&gt;0),"",C95)</f>
        <v/>
      </c>
      <c r="D96" s="65" t="str">
        <f>IF(AND(OR(D97="土",D97="日"),D95&lt;&gt;0),"",D95)</f>
        <v/>
      </c>
      <c r="E96" s="65" t="str">
        <f>IF(AND(OR(E97="土",E97="日"),E95&lt;&gt;0),"",E95)</f>
        <v/>
      </c>
      <c r="F96" s="65" t="str">
        <f t="shared" ref="F96:AF96" si="26">IF(AND(OR(F97="土",F97="日"),F95&lt;&gt;0),"",F95)</f>
        <v/>
      </c>
      <c r="G96" s="65" t="str">
        <f t="shared" si="26"/>
        <v/>
      </c>
      <c r="H96" s="65" t="str">
        <f t="shared" si="26"/>
        <v/>
      </c>
      <c r="I96" s="65" t="str">
        <f t="shared" si="26"/>
        <v/>
      </c>
      <c r="J96" s="65" t="str">
        <f t="shared" si="26"/>
        <v/>
      </c>
      <c r="K96" s="65" t="str">
        <f t="shared" si="26"/>
        <v/>
      </c>
      <c r="L96" s="65" t="str">
        <f t="shared" si="26"/>
        <v/>
      </c>
      <c r="M96" s="65" t="str">
        <f t="shared" si="26"/>
        <v/>
      </c>
      <c r="N96" s="65" t="str">
        <f t="shared" si="26"/>
        <v/>
      </c>
      <c r="O96" s="65" t="str">
        <f t="shared" si="26"/>
        <v/>
      </c>
      <c r="P96" s="65" t="str">
        <f t="shared" si="26"/>
        <v/>
      </c>
      <c r="Q96" s="65" t="str">
        <f t="shared" si="26"/>
        <v/>
      </c>
      <c r="R96" s="65" t="str">
        <f t="shared" si="26"/>
        <v/>
      </c>
      <c r="S96" s="65" t="str">
        <f t="shared" si="26"/>
        <v/>
      </c>
      <c r="T96" s="65" t="str">
        <f t="shared" si="26"/>
        <v/>
      </c>
      <c r="U96" s="65" t="str">
        <f t="shared" si="26"/>
        <v/>
      </c>
      <c r="V96" s="65">
        <f t="shared" si="26"/>
        <v>46223</v>
      </c>
      <c r="W96" s="65" t="str">
        <f t="shared" si="26"/>
        <v/>
      </c>
      <c r="X96" s="65" t="str">
        <f t="shared" si="26"/>
        <v/>
      </c>
      <c r="Y96" s="65" t="str">
        <f t="shared" si="26"/>
        <v/>
      </c>
      <c r="Z96" s="65" t="str">
        <f t="shared" si="26"/>
        <v/>
      </c>
      <c r="AA96" s="65" t="str">
        <f t="shared" si="26"/>
        <v/>
      </c>
      <c r="AB96" s="65" t="str">
        <f t="shared" si="26"/>
        <v/>
      </c>
      <c r="AC96" s="65" t="str">
        <f t="shared" si="26"/>
        <v/>
      </c>
      <c r="AD96" s="65" t="str">
        <f t="shared" si="26"/>
        <v/>
      </c>
      <c r="AE96" s="65" t="str">
        <f t="shared" si="26"/>
        <v/>
      </c>
      <c r="AF96" s="65" t="str">
        <f t="shared" si="26"/>
        <v/>
      </c>
      <c r="AG96" s="65" t="str">
        <f>IF(AND(OR(AG97="土",AG97="日"),AG95&lt;&gt;0),"",AG95)</f>
        <v/>
      </c>
      <c r="AH96" s="66" t="s">
        <v>55</v>
      </c>
      <c r="AI96" s="47">
        <f>COUNT(C96:AG96)</f>
        <v>1</v>
      </c>
    </row>
    <row r="97" spans="1:38" x14ac:dyDescent="0.15">
      <c r="A97" s="18"/>
      <c r="B97" s="39" t="s">
        <v>5</v>
      </c>
      <c r="C97" s="62" t="str">
        <f>IFERROR(TEXT(WEEKDAY(+C94),"aaa"),"")</f>
        <v>水</v>
      </c>
      <c r="D97" s="62" t="str">
        <f t="shared" ref="D97:AG97" si="27">IFERROR(TEXT(WEEKDAY(+D94),"aaa"),"")</f>
        <v>木</v>
      </c>
      <c r="E97" s="62" t="str">
        <f t="shared" si="27"/>
        <v>金</v>
      </c>
      <c r="F97" s="62" t="str">
        <f t="shared" si="27"/>
        <v>土</v>
      </c>
      <c r="G97" s="62" t="str">
        <f t="shared" si="27"/>
        <v>日</v>
      </c>
      <c r="H97" s="62" t="str">
        <f t="shared" si="27"/>
        <v>月</v>
      </c>
      <c r="I97" s="62" t="str">
        <f t="shared" si="27"/>
        <v>火</v>
      </c>
      <c r="J97" s="62" t="str">
        <f t="shared" si="27"/>
        <v>水</v>
      </c>
      <c r="K97" s="62" t="str">
        <f t="shared" si="27"/>
        <v>木</v>
      </c>
      <c r="L97" s="62" t="str">
        <f t="shared" si="27"/>
        <v>金</v>
      </c>
      <c r="M97" s="62" t="str">
        <f t="shared" si="27"/>
        <v>土</v>
      </c>
      <c r="N97" s="62" t="str">
        <f t="shared" si="27"/>
        <v>日</v>
      </c>
      <c r="O97" s="62" t="str">
        <f t="shared" si="27"/>
        <v>月</v>
      </c>
      <c r="P97" s="62" t="str">
        <f t="shared" si="27"/>
        <v>火</v>
      </c>
      <c r="Q97" s="62" t="str">
        <f t="shared" si="27"/>
        <v>水</v>
      </c>
      <c r="R97" s="62" t="str">
        <f t="shared" si="27"/>
        <v>木</v>
      </c>
      <c r="S97" s="62" t="str">
        <f t="shared" si="27"/>
        <v>金</v>
      </c>
      <c r="T97" s="62" t="str">
        <f t="shared" si="27"/>
        <v>土</v>
      </c>
      <c r="U97" s="62" t="str">
        <f t="shared" si="27"/>
        <v>日</v>
      </c>
      <c r="V97" s="62" t="str">
        <f t="shared" si="27"/>
        <v>月</v>
      </c>
      <c r="W97" s="62" t="str">
        <f t="shared" si="27"/>
        <v>火</v>
      </c>
      <c r="X97" s="62" t="str">
        <f t="shared" si="27"/>
        <v>水</v>
      </c>
      <c r="Y97" s="62" t="str">
        <f t="shared" si="27"/>
        <v>木</v>
      </c>
      <c r="Z97" s="62" t="str">
        <f t="shared" si="27"/>
        <v>金</v>
      </c>
      <c r="AA97" s="62" t="str">
        <f t="shared" si="27"/>
        <v>土</v>
      </c>
      <c r="AB97" s="62" t="str">
        <f t="shared" si="27"/>
        <v>日</v>
      </c>
      <c r="AC97" s="62" t="str">
        <f t="shared" si="27"/>
        <v>月</v>
      </c>
      <c r="AD97" s="62" t="str">
        <f t="shared" si="27"/>
        <v>火</v>
      </c>
      <c r="AE97" s="62" t="str">
        <f t="shared" si="27"/>
        <v>水</v>
      </c>
      <c r="AF97" s="62" t="str">
        <f t="shared" si="27"/>
        <v>木</v>
      </c>
      <c r="AG97" s="62" t="str">
        <f t="shared" si="27"/>
        <v>金</v>
      </c>
      <c r="AH97" s="46" t="s">
        <v>18</v>
      </c>
      <c r="AI97" s="47">
        <f>+COUNTIF(C98:AG98,"夏休")+COUNTIF(C98:AG98,"冬休")+COUNTIF(C98:AG98,"中止")+COUNTIF(C98:AG98,"準備")+COUNTIF(C98:AG98,"片付")</f>
        <v>0</v>
      </c>
    </row>
    <row r="98" spans="1:38" ht="13.5" customHeight="1" x14ac:dyDescent="0.15">
      <c r="A98" s="18"/>
      <c r="B98" s="97" t="s">
        <v>17</v>
      </c>
      <c r="C98" s="99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4"/>
      <c r="AH98" s="49" t="s">
        <v>2</v>
      </c>
      <c r="AI98" s="50">
        <f>COUNT(C94:AG94)-AI97</f>
        <v>31</v>
      </c>
    </row>
    <row r="99" spans="1:38" ht="13.5" customHeight="1" x14ac:dyDescent="0.15">
      <c r="A99" s="18"/>
      <c r="B99" s="98"/>
      <c r="C99" s="99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4"/>
      <c r="AH99" s="49" t="s">
        <v>6</v>
      </c>
      <c r="AI99" s="50">
        <f>+COUNTIF(C100:AG101,"休")</f>
        <v>0</v>
      </c>
      <c r="AJ99" s="7" t="str">
        <f>IF(AI100&gt;0.285,"",IF(AI99&lt;AI94,"←計画日数が足りません",""))</f>
        <v>←計画日数が足りません</v>
      </c>
    </row>
    <row r="100" spans="1:38" ht="13.5" customHeight="1" x14ac:dyDescent="0.15">
      <c r="A100" s="18"/>
      <c r="B100" s="95" t="s">
        <v>0</v>
      </c>
      <c r="C100" s="96"/>
      <c r="D100" s="84"/>
      <c r="E100" s="84"/>
      <c r="F100" s="84"/>
      <c r="G100" s="82"/>
      <c r="H100" s="84"/>
      <c r="I100" s="84"/>
      <c r="J100" s="84"/>
      <c r="K100" s="84"/>
      <c r="L100" s="84"/>
      <c r="M100" s="84"/>
      <c r="N100" s="82"/>
      <c r="O100" s="84"/>
      <c r="P100" s="84"/>
      <c r="Q100" s="84"/>
      <c r="R100" s="84"/>
      <c r="S100" s="84"/>
      <c r="T100" s="84"/>
      <c r="U100" s="82"/>
      <c r="V100" s="84"/>
      <c r="W100" s="84"/>
      <c r="X100" s="84"/>
      <c r="Y100" s="84"/>
      <c r="Z100" s="84"/>
      <c r="AA100" s="84"/>
      <c r="AB100" s="82"/>
      <c r="AC100" s="84"/>
      <c r="AD100" s="84"/>
      <c r="AE100" s="84"/>
      <c r="AF100" s="84"/>
      <c r="AG100" s="88"/>
      <c r="AH100" s="49" t="s">
        <v>8</v>
      </c>
      <c r="AI100" s="8">
        <f>+AI99/AI98</f>
        <v>0</v>
      </c>
    </row>
    <row r="101" spans="1:38" x14ac:dyDescent="0.15">
      <c r="A101" s="18"/>
      <c r="B101" s="95"/>
      <c r="C101" s="96"/>
      <c r="D101" s="84"/>
      <c r="E101" s="84"/>
      <c r="F101" s="84"/>
      <c r="G101" s="82"/>
      <c r="H101" s="84"/>
      <c r="I101" s="84"/>
      <c r="J101" s="84"/>
      <c r="K101" s="84"/>
      <c r="L101" s="84"/>
      <c r="M101" s="84"/>
      <c r="N101" s="82"/>
      <c r="O101" s="84"/>
      <c r="P101" s="84"/>
      <c r="Q101" s="84"/>
      <c r="R101" s="84"/>
      <c r="S101" s="84"/>
      <c r="T101" s="84"/>
      <c r="U101" s="82"/>
      <c r="V101" s="84"/>
      <c r="W101" s="84"/>
      <c r="X101" s="84"/>
      <c r="Y101" s="84"/>
      <c r="Z101" s="84"/>
      <c r="AA101" s="84"/>
      <c r="AB101" s="82"/>
      <c r="AC101" s="84"/>
      <c r="AD101" s="84"/>
      <c r="AE101" s="84"/>
      <c r="AF101" s="84"/>
      <c r="AG101" s="88"/>
      <c r="AH101" s="49" t="s">
        <v>9</v>
      </c>
      <c r="AI101" s="50">
        <f>+COUNTA(C102:AG103)</f>
        <v>0</v>
      </c>
    </row>
    <row r="102" spans="1:38" x14ac:dyDescent="0.15">
      <c r="A102" s="18"/>
      <c r="B102" s="89" t="s">
        <v>7</v>
      </c>
      <c r="C102" s="91"/>
      <c r="D102" s="82"/>
      <c r="E102" s="82"/>
      <c r="F102" s="82"/>
      <c r="G102" s="100"/>
      <c r="H102" s="82"/>
      <c r="I102" s="82"/>
      <c r="J102" s="82"/>
      <c r="K102" s="82"/>
      <c r="L102" s="82"/>
      <c r="M102" s="82"/>
      <c r="N102" s="100"/>
      <c r="O102" s="82"/>
      <c r="P102" s="82"/>
      <c r="Q102" s="82"/>
      <c r="R102" s="82"/>
      <c r="S102" s="82"/>
      <c r="T102" s="82"/>
      <c r="U102" s="100"/>
      <c r="V102" s="82"/>
      <c r="W102" s="82"/>
      <c r="X102" s="82"/>
      <c r="Y102" s="82"/>
      <c r="Z102" s="82"/>
      <c r="AA102" s="82"/>
      <c r="AB102" s="100"/>
      <c r="AC102" s="82"/>
      <c r="AD102" s="82"/>
      <c r="AE102" s="82"/>
      <c r="AF102" s="82"/>
      <c r="AG102" s="80"/>
      <c r="AH102" s="51" t="s">
        <v>4</v>
      </c>
      <c r="AI102" s="9">
        <f>+AI101/AI98</f>
        <v>0</v>
      </c>
      <c r="AL102" s="2">
        <f>+COUNTIF(C100:AG101,"休")</f>
        <v>0</v>
      </c>
    </row>
    <row r="103" spans="1:38" x14ac:dyDescent="0.15">
      <c r="A103" s="18"/>
      <c r="B103" s="90"/>
      <c r="C103" s="92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1"/>
      <c r="AH103" s="52" t="s">
        <v>13</v>
      </c>
      <c r="AI103" s="10" t="str">
        <f>IF(7&gt;AI98,"対象外",IF(AI101&gt;=AI94,"OK","NG"))</f>
        <v>NG</v>
      </c>
      <c r="AJ103" s="7" t="str">
        <f>IF(AI103="対象外","←７日間に満たない期間は達成判定の対象外",IF(AI103="NG","←月単位未達成","←月単位達成"))</f>
        <v>←月単位未達成</v>
      </c>
      <c r="AL103" s="12" t="str">
        <f>IF(7&gt;AI98,"対象外",IF(AL102&gt;=AI94,"OK","NG"))</f>
        <v>NG</v>
      </c>
    </row>
    <row r="104" spans="1:38" x14ac:dyDescent="0.15">
      <c r="A104" s="18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8"/>
      <c r="AI104" s="17"/>
    </row>
    <row r="105" spans="1:38" hidden="1" x14ac:dyDescent="0.15">
      <c r="A105" s="18"/>
      <c r="B105" s="17"/>
      <c r="C105" s="17">
        <f>YEAR(C108)</f>
        <v>2026</v>
      </c>
      <c r="D105" s="17">
        <f>MONTH(C108)</f>
        <v>8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8"/>
      <c r="AI105" s="17"/>
    </row>
    <row r="106" spans="1:38" x14ac:dyDescent="0.15">
      <c r="A106" s="18"/>
      <c r="B106" s="19" t="s">
        <v>14</v>
      </c>
      <c r="C106" s="85">
        <f>C108</f>
        <v>46235</v>
      </c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7"/>
    </row>
    <row r="107" spans="1:38" hidden="1" x14ac:dyDescent="0.15">
      <c r="A107" s="18"/>
      <c r="B107" s="57"/>
      <c r="C107" s="45">
        <f>DATE($C105,$D105,1)</f>
        <v>46235</v>
      </c>
      <c r="D107" s="45">
        <f t="shared" ref="D107:AG107" si="28">C107+1</f>
        <v>46236</v>
      </c>
      <c r="E107" s="45">
        <f t="shared" si="28"/>
        <v>46237</v>
      </c>
      <c r="F107" s="45">
        <f t="shared" si="28"/>
        <v>46238</v>
      </c>
      <c r="G107" s="45">
        <f t="shared" si="28"/>
        <v>46239</v>
      </c>
      <c r="H107" s="45">
        <f t="shared" si="28"/>
        <v>46240</v>
      </c>
      <c r="I107" s="45">
        <f t="shared" si="28"/>
        <v>46241</v>
      </c>
      <c r="J107" s="45">
        <f t="shared" si="28"/>
        <v>46242</v>
      </c>
      <c r="K107" s="45">
        <f t="shared" si="28"/>
        <v>46243</v>
      </c>
      <c r="L107" s="45">
        <f t="shared" si="28"/>
        <v>46244</v>
      </c>
      <c r="M107" s="45">
        <f t="shared" si="28"/>
        <v>46245</v>
      </c>
      <c r="N107" s="45">
        <f t="shared" si="28"/>
        <v>46246</v>
      </c>
      <c r="O107" s="45">
        <f t="shared" si="28"/>
        <v>46247</v>
      </c>
      <c r="P107" s="45">
        <f t="shared" si="28"/>
        <v>46248</v>
      </c>
      <c r="Q107" s="45">
        <f t="shared" si="28"/>
        <v>46249</v>
      </c>
      <c r="R107" s="45">
        <f t="shared" si="28"/>
        <v>46250</v>
      </c>
      <c r="S107" s="45">
        <f t="shared" si="28"/>
        <v>46251</v>
      </c>
      <c r="T107" s="45">
        <f t="shared" si="28"/>
        <v>46252</v>
      </c>
      <c r="U107" s="45">
        <f t="shared" si="28"/>
        <v>46253</v>
      </c>
      <c r="V107" s="45">
        <f t="shared" si="28"/>
        <v>46254</v>
      </c>
      <c r="W107" s="45">
        <f t="shared" si="28"/>
        <v>46255</v>
      </c>
      <c r="X107" s="45">
        <f t="shared" si="28"/>
        <v>46256</v>
      </c>
      <c r="Y107" s="45">
        <f t="shared" si="28"/>
        <v>46257</v>
      </c>
      <c r="Z107" s="45">
        <f t="shared" si="28"/>
        <v>46258</v>
      </c>
      <c r="AA107" s="45">
        <f t="shared" si="28"/>
        <v>46259</v>
      </c>
      <c r="AB107" s="45">
        <f t="shared" si="28"/>
        <v>46260</v>
      </c>
      <c r="AC107" s="45">
        <f t="shared" si="28"/>
        <v>46261</v>
      </c>
      <c r="AD107" s="45">
        <f t="shared" si="28"/>
        <v>46262</v>
      </c>
      <c r="AE107" s="45">
        <f t="shared" si="28"/>
        <v>46263</v>
      </c>
      <c r="AF107" s="45">
        <f t="shared" si="28"/>
        <v>46264</v>
      </c>
      <c r="AG107" s="45">
        <f t="shared" si="28"/>
        <v>46265</v>
      </c>
      <c r="AH107" s="58"/>
      <c r="AI107" s="59"/>
    </row>
    <row r="108" spans="1:38" x14ac:dyDescent="0.15">
      <c r="A108" s="18"/>
      <c r="B108" s="60" t="s">
        <v>15</v>
      </c>
      <c r="C108" s="61">
        <f>IF(EDATE(C93,1)&gt;$G$5,"",EDATE(C93,1))</f>
        <v>46235</v>
      </c>
      <c r="D108" s="45">
        <f t="shared" ref="D108:AG108" si="29">IF(D107&gt;$G$5,"",IF(C108=EOMONTH(DATE($C105,$D105,1),0),"",IF(C108="","",C108+1)))</f>
        <v>46236</v>
      </c>
      <c r="E108" s="45">
        <f t="shared" si="29"/>
        <v>46237</v>
      </c>
      <c r="F108" s="45">
        <f t="shared" si="29"/>
        <v>46238</v>
      </c>
      <c r="G108" s="45">
        <f t="shared" si="29"/>
        <v>46239</v>
      </c>
      <c r="H108" s="45">
        <f t="shared" si="29"/>
        <v>46240</v>
      </c>
      <c r="I108" s="45">
        <f t="shared" si="29"/>
        <v>46241</v>
      </c>
      <c r="J108" s="45">
        <f t="shared" si="29"/>
        <v>46242</v>
      </c>
      <c r="K108" s="45">
        <f t="shared" si="29"/>
        <v>46243</v>
      </c>
      <c r="L108" s="45">
        <f t="shared" si="29"/>
        <v>46244</v>
      </c>
      <c r="M108" s="45">
        <f t="shared" si="29"/>
        <v>46245</v>
      </c>
      <c r="N108" s="45">
        <f t="shared" si="29"/>
        <v>46246</v>
      </c>
      <c r="O108" s="45">
        <f t="shared" si="29"/>
        <v>46247</v>
      </c>
      <c r="P108" s="45">
        <f t="shared" si="29"/>
        <v>46248</v>
      </c>
      <c r="Q108" s="45">
        <f t="shared" si="29"/>
        <v>46249</v>
      </c>
      <c r="R108" s="45">
        <f t="shared" si="29"/>
        <v>46250</v>
      </c>
      <c r="S108" s="45">
        <f t="shared" si="29"/>
        <v>46251</v>
      </c>
      <c r="T108" s="45">
        <f t="shared" si="29"/>
        <v>46252</v>
      </c>
      <c r="U108" s="45">
        <f t="shared" si="29"/>
        <v>46253</v>
      </c>
      <c r="V108" s="45">
        <f t="shared" si="29"/>
        <v>46254</v>
      </c>
      <c r="W108" s="45">
        <f t="shared" si="29"/>
        <v>46255</v>
      </c>
      <c r="X108" s="45">
        <f t="shared" si="29"/>
        <v>46256</v>
      </c>
      <c r="Y108" s="45">
        <f t="shared" si="29"/>
        <v>46257</v>
      </c>
      <c r="Z108" s="45">
        <f t="shared" si="29"/>
        <v>46258</v>
      </c>
      <c r="AA108" s="45">
        <f t="shared" si="29"/>
        <v>46259</v>
      </c>
      <c r="AB108" s="45">
        <f t="shared" si="29"/>
        <v>46260</v>
      </c>
      <c r="AC108" s="45">
        <f t="shared" si="29"/>
        <v>46261</v>
      </c>
      <c r="AD108" s="45">
        <f t="shared" si="29"/>
        <v>46262</v>
      </c>
      <c r="AE108" s="45">
        <f t="shared" si="29"/>
        <v>46263</v>
      </c>
      <c r="AF108" s="45">
        <f t="shared" si="29"/>
        <v>46264</v>
      </c>
      <c r="AG108" s="45">
        <f t="shared" si="29"/>
        <v>46265</v>
      </c>
      <c r="AH108" s="46" t="s">
        <v>16</v>
      </c>
      <c r="AI108" s="47">
        <f>+COUNTIFS(C111:AG111,"土",C112:AG112,"")+COUNTIFS(C111:AG111,"日",C112:AG112,"")</f>
        <v>10</v>
      </c>
    </row>
    <row r="109" spans="1:38" hidden="1" x14ac:dyDescent="0.15">
      <c r="A109" s="18"/>
      <c r="B109" s="60"/>
      <c r="C109" s="44" t="str">
        <f>IFERROR(VLOOKUP(C108,祝日!C:C,1,FALSE),"")</f>
        <v/>
      </c>
      <c r="D109" s="65" t="str">
        <f>IFERROR(VLOOKUP(D108,祝日!C:C,1,FALSE),"")</f>
        <v/>
      </c>
      <c r="E109" s="65" t="str">
        <f>IFERROR(VLOOKUP(E108,祝日!C:C,1,FALSE),"")</f>
        <v/>
      </c>
      <c r="F109" s="65" t="str">
        <f>IFERROR(VLOOKUP(F108,祝日!C:C,1,FALSE),"")</f>
        <v/>
      </c>
      <c r="G109" s="65" t="str">
        <f>IFERROR(VLOOKUP(G108,祝日!C:C,1,FALSE),"")</f>
        <v/>
      </c>
      <c r="H109" s="65" t="str">
        <f>IFERROR(VLOOKUP(H108,祝日!C:C,1,FALSE),"")</f>
        <v/>
      </c>
      <c r="I109" s="65" t="str">
        <f>IFERROR(VLOOKUP(I108,祝日!C:C,1,FALSE),"")</f>
        <v/>
      </c>
      <c r="J109" s="65" t="str">
        <f>IFERROR(VLOOKUP(J108,祝日!C:C,1,FALSE),"")</f>
        <v/>
      </c>
      <c r="K109" s="65" t="str">
        <f>IFERROR(VLOOKUP(K108,祝日!C:C,1,FALSE),"")</f>
        <v/>
      </c>
      <c r="L109" s="65" t="str">
        <f>IFERROR(VLOOKUP(L108,祝日!C:C,1,FALSE),"")</f>
        <v/>
      </c>
      <c r="M109" s="65">
        <f>IFERROR(VLOOKUP(M108,祝日!C:C,1,FALSE),"")</f>
        <v>46245</v>
      </c>
      <c r="N109" s="65" t="str">
        <f>IFERROR(VLOOKUP(N108,祝日!C:C,1,FALSE),"")</f>
        <v/>
      </c>
      <c r="O109" s="65" t="str">
        <f>IFERROR(VLOOKUP(O108,祝日!C:C,1,FALSE),"")</f>
        <v/>
      </c>
      <c r="P109" s="65" t="str">
        <f>IFERROR(VLOOKUP(P108,祝日!C:C,1,FALSE),"")</f>
        <v/>
      </c>
      <c r="Q109" s="65" t="str">
        <f>IFERROR(VLOOKUP(Q108,祝日!C:C,1,FALSE),"")</f>
        <v/>
      </c>
      <c r="R109" s="65" t="str">
        <f>IFERROR(VLOOKUP(R108,祝日!C:C,1,FALSE),"")</f>
        <v/>
      </c>
      <c r="S109" s="65" t="str">
        <f>IFERROR(VLOOKUP(S108,祝日!C:C,1,FALSE),"")</f>
        <v/>
      </c>
      <c r="T109" s="65" t="str">
        <f>IFERROR(VLOOKUP(T108,祝日!C:C,1,FALSE),"")</f>
        <v/>
      </c>
      <c r="U109" s="65" t="str">
        <f>IFERROR(VLOOKUP(U108,祝日!C:C,1,FALSE),"")</f>
        <v/>
      </c>
      <c r="V109" s="65" t="str">
        <f>IFERROR(VLOOKUP(V108,祝日!C:C,1,FALSE),"")</f>
        <v/>
      </c>
      <c r="W109" s="65" t="str">
        <f>IFERROR(VLOOKUP(W108,祝日!C:C,1,FALSE),"")</f>
        <v/>
      </c>
      <c r="X109" s="65" t="str">
        <f>IFERROR(VLOOKUP(X108,祝日!C:C,1,FALSE),"")</f>
        <v/>
      </c>
      <c r="Y109" s="65" t="str">
        <f>IFERROR(VLOOKUP(Y108,祝日!C:C,1,FALSE),"")</f>
        <v/>
      </c>
      <c r="Z109" s="65" t="str">
        <f>IFERROR(VLOOKUP(Z108,祝日!C:C,1,FALSE),"")</f>
        <v/>
      </c>
      <c r="AA109" s="65" t="str">
        <f>IFERROR(VLOOKUP(AA108,祝日!C:C,1,FALSE),"")</f>
        <v/>
      </c>
      <c r="AB109" s="65" t="str">
        <f>IFERROR(VLOOKUP(AB108,祝日!C:C,1,FALSE),"")</f>
        <v/>
      </c>
      <c r="AC109" s="65" t="str">
        <f>IFERROR(VLOOKUP(AC108,祝日!C:C,1,FALSE),"")</f>
        <v/>
      </c>
      <c r="AD109" s="65" t="str">
        <f>IFERROR(VLOOKUP(AD108,祝日!C:C,1,FALSE),"")</f>
        <v/>
      </c>
      <c r="AE109" s="65" t="str">
        <f>IFERROR(VLOOKUP(AE108,祝日!C:C,1,FALSE),"")</f>
        <v/>
      </c>
      <c r="AF109" s="65" t="str">
        <f>IFERROR(VLOOKUP(AF108,祝日!C:C,1,FALSE),"")</f>
        <v/>
      </c>
      <c r="AG109" s="65" t="str">
        <f>IFERROR(VLOOKUP(AG108,祝日!C:C,1,FALSE),"")</f>
        <v/>
      </c>
      <c r="AH109" s="46" t="s">
        <v>56</v>
      </c>
      <c r="AI109" s="47">
        <f>AI108+AI110</f>
        <v>11</v>
      </c>
    </row>
    <row r="110" spans="1:38" hidden="1" x14ac:dyDescent="0.15">
      <c r="A110" s="18"/>
      <c r="B110" s="60"/>
      <c r="C110" s="44" t="str">
        <f>IF(AND(OR(C111="土",C111="日"),C109&lt;&gt;0),"",C109)</f>
        <v/>
      </c>
      <c r="D110" s="65" t="str">
        <f>IF(AND(OR(D111="土",D111="日"),D109&lt;&gt;0),"",D109)</f>
        <v/>
      </c>
      <c r="E110" s="65" t="str">
        <f t="shared" ref="E110:AG110" si="30">IF(AND(OR(E111="土",E111="日"),E109&lt;&gt;0),"",E109)</f>
        <v/>
      </c>
      <c r="F110" s="65" t="str">
        <f t="shared" si="30"/>
        <v/>
      </c>
      <c r="G110" s="65" t="str">
        <f t="shared" si="30"/>
        <v/>
      </c>
      <c r="H110" s="65" t="str">
        <f t="shared" si="30"/>
        <v/>
      </c>
      <c r="I110" s="65" t="str">
        <f t="shared" si="30"/>
        <v/>
      </c>
      <c r="J110" s="65" t="str">
        <f t="shared" si="30"/>
        <v/>
      </c>
      <c r="K110" s="65" t="str">
        <f t="shared" si="30"/>
        <v/>
      </c>
      <c r="L110" s="65" t="str">
        <f t="shared" si="30"/>
        <v/>
      </c>
      <c r="M110" s="65">
        <f t="shared" si="30"/>
        <v>46245</v>
      </c>
      <c r="N110" s="65" t="str">
        <f t="shared" si="30"/>
        <v/>
      </c>
      <c r="O110" s="65" t="str">
        <f t="shared" si="30"/>
        <v/>
      </c>
      <c r="P110" s="65" t="str">
        <f t="shared" si="30"/>
        <v/>
      </c>
      <c r="Q110" s="65" t="str">
        <f t="shared" si="30"/>
        <v/>
      </c>
      <c r="R110" s="65" t="str">
        <f t="shared" si="30"/>
        <v/>
      </c>
      <c r="S110" s="65" t="str">
        <f t="shared" si="30"/>
        <v/>
      </c>
      <c r="T110" s="65" t="str">
        <f t="shared" si="30"/>
        <v/>
      </c>
      <c r="U110" s="65" t="str">
        <f t="shared" si="30"/>
        <v/>
      </c>
      <c r="V110" s="65" t="str">
        <f t="shared" si="30"/>
        <v/>
      </c>
      <c r="W110" s="65" t="str">
        <f t="shared" si="30"/>
        <v/>
      </c>
      <c r="X110" s="65" t="str">
        <f t="shared" si="30"/>
        <v/>
      </c>
      <c r="Y110" s="65" t="str">
        <f>IF(AND(OR(Y111="土",Y111="日"),Y109&lt;&gt;0),"",Y109)</f>
        <v/>
      </c>
      <c r="Z110" s="65" t="str">
        <f>IF(AND(OR(Z111="土",Z111="日"),Z109&lt;&gt;0),"",Z109)</f>
        <v/>
      </c>
      <c r="AA110" s="65" t="str">
        <f t="shared" si="30"/>
        <v/>
      </c>
      <c r="AB110" s="65" t="str">
        <f t="shared" si="30"/>
        <v/>
      </c>
      <c r="AC110" s="65" t="str">
        <f t="shared" si="30"/>
        <v/>
      </c>
      <c r="AD110" s="65" t="str">
        <f t="shared" si="30"/>
        <v/>
      </c>
      <c r="AE110" s="65" t="str">
        <f t="shared" si="30"/>
        <v/>
      </c>
      <c r="AF110" s="65" t="str">
        <f t="shared" si="30"/>
        <v/>
      </c>
      <c r="AG110" s="65" t="str">
        <f t="shared" si="30"/>
        <v/>
      </c>
      <c r="AH110" s="66" t="s">
        <v>55</v>
      </c>
      <c r="AI110" s="47">
        <f>COUNT(C110:AG110)</f>
        <v>1</v>
      </c>
    </row>
    <row r="111" spans="1:38" x14ac:dyDescent="0.15">
      <c r="A111" s="18"/>
      <c r="B111" s="39" t="s">
        <v>5</v>
      </c>
      <c r="C111" s="62" t="str">
        <f>IFERROR(TEXT(WEEKDAY(+C108),"aaa"),"")</f>
        <v>土</v>
      </c>
      <c r="D111" s="62" t="str">
        <f t="shared" ref="D111:AG111" si="31">IFERROR(TEXT(WEEKDAY(+D108),"aaa"),"")</f>
        <v>日</v>
      </c>
      <c r="E111" s="62" t="str">
        <f t="shared" si="31"/>
        <v>月</v>
      </c>
      <c r="F111" s="62" t="str">
        <f t="shared" si="31"/>
        <v>火</v>
      </c>
      <c r="G111" s="62" t="str">
        <f t="shared" si="31"/>
        <v>水</v>
      </c>
      <c r="H111" s="62" t="str">
        <f t="shared" si="31"/>
        <v>木</v>
      </c>
      <c r="I111" s="62" t="str">
        <f t="shared" si="31"/>
        <v>金</v>
      </c>
      <c r="J111" s="62" t="str">
        <f t="shared" si="31"/>
        <v>土</v>
      </c>
      <c r="K111" s="62" t="str">
        <f t="shared" si="31"/>
        <v>日</v>
      </c>
      <c r="L111" s="62" t="str">
        <f t="shared" si="31"/>
        <v>月</v>
      </c>
      <c r="M111" s="62" t="str">
        <f t="shared" si="31"/>
        <v>火</v>
      </c>
      <c r="N111" s="62" t="str">
        <f t="shared" si="31"/>
        <v>水</v>
      </c>
      <c r="O111" s="62" t="str">
        <f t="shared" si="31"/>
        <v>木</v>
      </c>
      <c r="P111" s="62" t="str">
        <f t="shared" si="31"/>
        <v>金</v>
      </c>
      <c r="Q111" s="62" t="str">
        <f t="shared" si="31"/>
        <v>土</v>
      </c>
      <c r="R111" s="62" t="str">
        <f t="shared" si="31"/>
        <v>日</v>
      </c>
      <c r="S111" s="62" t="str">
        <f t="shared" si="31"/>
        <v>月</v>
      </c>
      <c r="T111" s="62" t="str">
        <f t="shared" si="31"/>
        <v>火</v>
      </c>
      <c r="U111" s="62" t="str">
        <f t="shared" si="31"/>
        <v>水</v>
      </c>
      <c r="V111" s="62" t="str">
        <f t="shared" si="31"/>
        <v>木</v>
      </c>
      <c r="W111" s="62" t="str">
        <f t="shared" si="31"/>
        <v>金</v>
      </c>
      <c r="X111" s="62" t="str">
        <f t="shared" si="31"/>
        <v>土</v>
      </c>
      <c r="Y111" s="62" t="str">
        <f t="shared" si="31"/>
        <v>日</v>
      </c>
      <c r="Z111" s="62" t="str">
        <f t="shared" si="31"/>
        <v>月</v>
      </c>
      <c r="AA111" s="62" t="str">
        <f t="shared" si="31"/>
        <v>火</v>
      </c>
      <c r="AB111" s="62" t="str">
        <f t="shared" si="31"/>
        <v>水</v>
      </c>
      <c r="AC111" s="62" t="str">
        <f t="shared" si="31"/>
        <v>木</v>
      </c>
      <c r="AD111" s="62" t="str">
        <f t="shared" si="31"/>
        <v>金</v>
      </c>
      <c r="AE111" s="62" t="str">
        <f t="shared" si="31"/>
        <v>土</v>
      </c>
      <c r="AF111" s="62" t="str">
        <f t="shared" si="31"/>
        <v>日</v>
      </c>
      <c r="AG111" s="62" t="str">
        <f t="shared" si="31"/>
        <v>月</v>
      </c>
      <c r="AH111" s="46" t="s">
        <v>18</v>
      </c>
      <c r="AI111" s="47">
        <f>+COUNTIF(C112:AG112,"夏休")+COUNTIF(C112:AG112,"冬休")+COUNTIF(C112:AG112,"中止")+COUNTIF(C112:AG112,"準備")+COUNTIF(C112:AG112,"片付")</f>
        <v>0</v>
      </c>
    </row>
    <row r="112" spans="1:38" ht="13.5" customHeight="1" x14ac:dyDescent="0.15">
      <c r="A112" s="18"/>
      <c r="B112" s="97" t="s">
        <v>17</v>
      </c>
      <c r="C112" s="99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4"/>
      <c r="AH112" s="49" t="s">
        <v>2</v>
      </c>
      <c r="AI112" s="50">
        <f>COUNT(C108:AG108)-AI111</f>
        <v>31</v>
      </c>
    </row>
    <row r="113" spans="1:38" ht="13.5" customHeight="1" x14ac:dyDescent="0.15">
      <c r="A113" s="18"/>
      <c r="B113" s="98"/>
      <c r="C113" s="99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4"/>
      <c r="AH113" s="49" t="s">
        <v>6</v>
      </c>
      <c r="AI113" s="50">
        <f>+COUNTIF(C114:AG115,"休")</f>
        <v>0</v>
      </c>
      <c r="AJ113" s="7" t="str">
        <f>IF(AI114&gt;0.285,"",IF(AI113&lt;AI108,"←計画日数が足りません",""))</f>
        <v>←計画日数が足りません</v>
      </c>
    </row>
    <row r="114" spans="1:38" ht="13.5" customHeight="1" x14ac:dyDescent="0.15">
      <c r="A114" s="18"/>
      <c r="B114" s="95" t="s">
        <v>0</v>
      </c>
      <c r="C114" s="96"/>
      <c r="D114" s="82"/>
      <c r="E114" s="84"/>
      <c r="F114" s="84"/>
      <c r="G114" s="84"/>
      <c r="H114" s="84"/>
      <c r="I114" s="84"/>
      <c r="J114" s="84"/>
      <c r="K114" s="82"/>
      <c r="L114" s="84"/>
      <c r="M114" s="84"/>
      <c r="N114" s="84"/>
      <c r="O114" s="84"/>
      <c r="P114" s="84"/>
      <c r="Q114" s="84"/>
      <c r="R114" s="82"/>
      <c r="S114" s="84"/>
      <c r="T114" s="84"/>
      <c r="U114" s="84"/>
      <c r="V114" s="84"/>
      <c r="W114" s="84"/>
      <c r="X114" s="84"/>
      <c r="Y114" s="82"/>
      <c r="Z114" s="84"/>
      <c r="AA114" s="84"/>
      <c r="AB114" s="84"/>
      <c r="AC114" s="84"/>
      <c r="AD114" s="84"/>
      <c r="AE114" s="84"/>
      <c r="AF114" s="84"/>
      <c r="AG114" s="88"/>
      <c r="AH114" s="49" t="s">
        <v>8</v>
      </c>
      <c r="AI114" s="8">
        <f>+AI113/AI112</f>
        <v>0</v>
      </c>
    </row>
    <row r="115" spans="1:38" x14ac:dyDescent="0.15">
      <c r="A115" s="18"/>
      <c r="B115" s="95"/>
      <c r="C115" s="96"/>
      <c r="D115" s="82"/>
      <c r="E115" s="84"/>
      <c r="F115" s="84"/>
      <c r="G115" s="84"/>
      <c r="H115" s="84"/>
      <c r="I115" s="84"/>
      <c r="J115" s="84"/>
      <c r="K115" s="82"/>
      <c r="L115" s="84"/>
      <c r="M115" s="84"/>
      <c r="N115" s="84"/>
      <c r="O115" s="84"/>
      <c r="P115" s="84"/>
      <c r="Q115" s="84"/>
      <c r="R115" s="82"/>
      <c r="S115" s="84"/>
      <c r="T115" s="84"/>
      <c r="U115" s="84"/>
      <c r="V115" s="84"/>
      <c r="W115" s="84"/>
      <c r="X115" s="84"/>
      <c r="Y115" s="82"/>
      <c r="Z115" s="84"/>
      <c r="AA115" s="84"/>
      <c r="AB115" s="84"/>
      <c r="AC115" s="84"/>
      <c r="AD115" s="84"/>
      <c r="AE115" s="84"/>
      <c r="AF115" s="84"/>
      <c r="AG115" s="88"/>
      <c r="AH115" s="49" t="s">
        <v>9</v>
      </c>
      <c r="AI115" s="50">
        <f>+COUNTA(C116:AG117)</f>
        <v>0</v>
      </c>
    </row>
    <row r="116" spans="1:38" x14ac:dyDescent="0.15">
      <c r="A116" s="18"/>
      <c r="B116" s="89" t="s">
        <v>7</v>
      </c>
      <c r="C116" s="91"/>
      <c r="D116" s="100"/>
      <c r="E116" s="82"/>
      <c r="F116" s="82"/>
      <c r="G116" s="82"/>
      <c r="H116" s="82"/>
      <c r="I116" s="82"/>
      <c r="J116" s="82"/>
      <c r="K116" s="100"/>
      <c r="L116" s="82"/>
      <c r="M116" s="82"/>
      <c r="N116" s="82"/>
      <c r="O116" s="82"/>
      <c r="P116" s="82"/>
      <c r="Q116" s="82"/>
      <c r="R116" s="100"/>
      <c r="S116" s="82"/>
      <c r="T116" s="82"/>
      <c r="U116" s="82"/>
      <c r="V116" s="82"/>
      <c r="W116" s="82"/>
      <c r="X116" s="82"/>
      <c r="Y116" s="100"/>
      <c r="Z116" s="82"/>
      <c r="AA116" s="82"/>
      <c r="AB116" s="82"/>
      <c r="AC116" s="82"/>
      <c r="AD116" s="82"/>
      <c r="AE116" s="82"/>
      <c r="AF116" s="82"/>
      <c r="AG116" s="80"/>
      <c r="AH116" s="51" t="s">
        <v>4</v>
      </c>
      <c r="AI116" s="9">
        <f>+AI115/AI112</f>
        <v>0</v>
      </c>
      <c r="AL116" s="2">
        <f>+COUNTIF(C114:AG115,"休")</f>
        <v>0</v>
      </c>
    </row>
    <row r="117" spans="1:38" x14ac:dyDescent="0.15">
      <c r="A117" s="18"/>
      <c r="B117" s="90"/>
      <c r="C117" s="92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1"/>
      <c r="AH117" s="52" t="s">
        <v>13</v>
      </c>
      <c r="AI117" s="10" t="str">
        <f>IF(7&gt;AI112,"対象外",IF(AI115&gt;=AI108,"OK","NG"))</f>
        <v>NG</v>
      </c>
      <c r="AJ117" s="7" t="str">
        <f>IF(AI117="対象外","←７日間に満たない期間は達成判定の対象外",IF(AI117="NG","←月単位未達成","←月単位達成"))</f>
        <v>←月単位未達成</v>
      </c>
      <c r="AL117" s="12" t="str">
        <f>IF(7&gt;AI112,"対象外",IF(AL116&gt;=AI108,"OK","NG"))</f>
        <v>NG</v>
      </c>
    </row>
    <row r="118" spans="1:38" x14ac:dyDescent="0.15">
      <c r="A118" s="18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8"/>
      <c r="AI118" s="17"/>
    </row>
    <row r="119" spans="1:38" hidden="1" x14ac:dyDescent="0.15">
      <c r="A119" s="18"/>
      <c r="B119" s="17"/>
      <c r="C119" s="17">
        <f>YEAR(C122)</f>
        <v>2026</v>
      </c>
      <c r="D119" s="17">
        <f>MONTH(C122)</f>
        <v>9</v>
      </c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8"/>
      <c r="AI119" s="17"/>
    </row>
    <row r="120" spans="1:38" x14ac:dyDescent="0.15">
      <c r="A120" s="18"/>
      <c r="B120" s="19" t="s">
        <v>14</v>
      </c>
      <c r="C120" s="85">
        <f>C122</f>
        <v>46266</v>
      </c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7"/>
    </row>
    <row r="121" spans="1:38" hidden="1" x14ac:dyDescent="0.15">
      <c r="A121" s="18"/>
      <c r="B121" s="57"/>
      <c r="C121" s="45">
        <f>DATE($C119,$D119,1)</f>
        <v>46266</v>
      </c>
      <c r="D121" s="45">
        <f t="shared" ref="D121:AG121" si="32">C121+1</f>
        <v>46267</v>
      </c>
      <c r="E121" s="45">
        <f t="shared" si="32"/>
        <v>46268</v>
      </c>
      <c r="F121" s="45">
        <f t="shared" si="32"/>
        <v>46269</v>
      </c>
      <c r="G121" s="45">
        <f t="shared" si="32"/>
        <v>46270</v>
      </c>
      <c r="H121" s="45">
        <f t="shared" si="32"/>
        <v>46271</v>
      </c>
      <c r="I121" s="45">
        <f t="shared" si="32"/>
        <v>46272</v>
      </c>
      <c r="J121" s="45">
        <f t="shared" si="32"/>
        <v>46273</v>
      </c>
      <c r="K121" s="45">
        <f t="shared" si="32"/>
        <v>46274</v>
      </c>
      <c r="L121" s="45">
        <f t="shared" si="32"/>
        <v>46275</v>
      </c>
      <c r="M121" s="45">
        <f t="shared" si="32"/>
        <v>46276</v>
      </c>
      <c r="N121" s="45">
        <f t="shared" si="32"/>
        <v>46277</v>
      </c>
      <c r="O121" s="45">
        <f t="shared" si="32"/>
        <v>46278</v>
      </c>
      <c r="P121" s="45">
        <f t="shared" si="32"/>
        <v>46279</v>
      </c>
      <c r="Q121" s="45">
        <f t="shared" si="32"/>
        <v>46280</v>
      </c>
      <c r="R121" s="45">
        <f t="shared" si="32"/>
        <v>46281</v>
      </c>
      <c r="S121" s="45">
        <f t="shared" si="32"/>
        <v>46282</v>
      </c>
      <c r="T121" s="45">
        <f t="shared" si="32"/>
        <v>46283</v>
      </c>
      <c r="U121" s="45">
        <f t="shared" si="32"/>
        <v>46284</v>
      </c>
      <c r="V121" s="45">
        <f t="shared" si="32"/>
        <v>46285</v>
      </c>
      <c r="W121" s="45">
        <f t="shared" si="32"/>
        <v>46286</v>
      </c>
      <c r="X121" s="45">
        <f t="shared" si="32"/>
        <v>46287</v>
      </c>
      <c r="Y121" s="45">
        <f t="shared" si="32"/>
        <v>46288</v>
      </c>
      <c r="Z121" s="45">
        <f t="shared" si="32"/>
        <v>46289</v>
      </c>
      <c r="AA121" s="45">
        <f t="shared" si="32"/>
        <v>46290</v>
      </c>
      <c r="AB121" s="45">
        <f t="shared" si="32"/>
        <v>46291</v>
      </c>
      <c r="AC121" s="45">
        <f t="shared" si="32"/>
        <v>46292</v>
      </c>
      <c r="AD121" s="45">
        <f t="shared" si="32"/>
        <v>46293</v>
      </c>
      <c r="AE121" s="45">
        <f t="shared" si="32"/>
        <v>46294</v>
      </c>
      <c r="AF121" s="45">
        <f t="shared" si="32"/>
        <v>46295</v>
      </c>
      <c r="AG121" s="45">
        <f t="shared" si="32"/>
        <v>46296</v>
      </c>
      <c r="AH121" s="58"/>
      <c r="AI121" s="59"/>
    </row>
    <row r="122" spans="1:38" x14ac:dyDescent="0.15">
      <c r="A122" s="18"/>
      <c r="B122" s="60" t="s">
        <v>15</v>
      </c>
      <c r="C122" s="61">
        <f>IF(EDATE(C107,1)&gt;$G$5,"",EDATE(C107,1))</f>
        <v>46266</v>
      </c>
      <c r="D122" s="45">
        <f t="shared" ref="D122:AG122" si="33">IF(D121&gt;$G$5,"",IF(C122=EOMONTH(DATE($C119,$D119,1),0),"",IF(C122="","",C122+1)))</f>
        <v>46267</v>
      </c>
      <c r="E122" s="45">
        <f t="shared" si="33"/>
        <v>46268</v>
      </c>
      <c r="F122" s="45">
        <f t="shared" si="33"/>
        <v>46269</v>
      </c>
      <c r="G122" s="45">
        <f t="shared" si="33"/>
        <v>46270</v>
      </c>
      <c r="H122" s="45">
        <f t="shared" si="33"/>
        <v>46271</v>
      </c>
      <c r="I122" s="45">
        <f t="shared" si="33"/>
        <v>46272</v>
      </c>
      <c r="J122" s="45">
        <f t="shared" si="33"/>
        <v>46273</v>
      </c>
      <c r="K122" s="45">
        <f t="shared" si="33"/>
        <v>46274</v>
      </c>
      <c r="L122" s="45">
        <f t="shared" si="33"/>
        <v>46275</v>
      </c>
      <c r="M122" s="45">
        <f t="shared" si="33"/>
        <v>46276</v>
      </c>
      <c r="N122" s="45">
        <f t="shared" si="33"/>
        <v>46277</v>
      </c>
      <c r="O122" s="45">
        <f t="shared" si="33"/>
        <v>46278</v>
      </c>
      <c r="P122" s="45">
        <f t="shared" si="33"/>
        <v>46279</v>
      </c>
      <c r="Q122" s="45">
        <f t="shared" si="33"/>
        <v>46280</v>
      </c>
      <c r="R122" s="45">
        <f t="shared" si="33"/>
        <v>46281</v>
      </c>
      <c r="S122" s="45">
        <f t="shared" si="33"/>
        <v>46282</v>
      </c>
      <c r="T122" s="45">
        <f t="shared" si="33"/>
        <v>46283</v>
      </c>
      <c r="U122" s="45">
        <f t="shared" si="33"/>
        <v>46284</v>
      </c>
      <c r="V122" s="45">
        <f t="shared" si="33"/>
        <v>46285</v>
      </c>
      <c r="W122" s="45">
        <f t="shared" si="33"/>
        <v>46286</v>
      </c>
      <c r="X122" s="45">
        <f t="shared" si="33"/>
        <v>46287</v>
      </c>
      <c r="Y122" s="45">
        <f t="shared" si="33"/>
        <v>46288</v>
      </c>
      <c r="Z122" s="45">
        <f t="shared" si="33"/>
        <v>46289</v>
      </c>
      <c r="AA122" s="45">
        <f t="shared" si="33"/>
        <v>46290</v>
      </c>
      <c r="AB122" s="45">
        <f t="shared" si="33"/>
        <v>46291</v>
      </c>
      <c r="AC122" s="45">
        <f t="shared" si="33"/>
        <v>46292</v>
      </c>
      <c r="AD122" s="45">
        <f t="shared" si="33"/>
        <v>46293</v>
      </c>
      <c r="AE122" s="45">
        <f t="shared" si="33"/>
        <v>46294</v>
      </c>
      <c r="AF122" s="45">
        <f t="shared" si="33"/>
        <v>46295</v>
      </c>
      <c r="AG122" s="45" t="str">
        <f t="shared" si="33"/>
        <v/>
      </c>
      <c r="AH122" s="46" t="s">
        <v>16</v>
      </c>
      <c r="AI122" s="47">
        <f>+COUNTIFS(C125:AG125,"土",C126:AG126,"")+COUNTIFS(C125:AG125,"日",C126:AG126,"")</f>
        <v>8</v>
      </c>
    </row>
    <row r="123" spans="1:38" hidden="1" x14ac:dyDescent="0.15">
      <c r="A123" s="18"/>
      <c r="B123" s="60"/>
      <c r="C123" s="44" t="str">
        <f>IFERROR(VLOOKUP(C122,祝日!C:C,1,FALSE),"")</f>
        <v/>
      </c>
      <c r="D123" s="65" t="str">
        <f>IFERROR(VLOOKUP(D122,祝日!C:C,1,FALSE),"")</f>
        <v/>
      </c>
      <c r="E123" s="65" t="str">
        <f>IFERROR(VLOOKUP(E122,祝日!C:C,1,FALSE),"")</f>
        <v/>
      </c>
      <c r="F123" s="65" t="str">
        <f>IFERROR(VLOOKUP(F122,祝日!C:C,1,FALSE),"")</f>
        <v/>
      </c>
      <c r="G123" s="65" t="str">
        <f>IFERROR(VLOOKUP(G122,祝日!C:C,1,FALSE),"")</f>
        <v/>
      </c>
      <c r="H123" s="65" t="str">
        <f>IFERROR(VLOOKUP(H122,祝日!C:C,1,FALSE),"")</f>
        <v/>
      </c>
      <c r="I123" s="65" t="str">
        <f>IFERROR(VLOOKUP(I122,祝日!C:C,1,FALSE),"")</f>
        <v/>
      </c>
      <c r="J123" s="65" t="str">
        <f>IFERROR(VLOOKUP(J122,祝日!C:C,1,FALSE),"")</f>
        <v/>
      </c>
      <c r="K123" s="65" t="str">
        <f>IFERROR(VLOOKUP(K122,祝日!C:C,1,FALSE),"")</f>
        <v/>
      </c>
      <c r="L123" s="65" t="str">
        <f>IFERROR(VLOOKUP(L122,祝日!C:C,1,FALSE),"")</f>
        <v/>
      </c>
      <c r="M123" s="65" t="str">
        <f>IFERROR(VLOOKUP(M122,祝日!C:C,1,FALSE),"")</f>
        <v/>
      </c>
      <c r="N123" s="65" t="str">
        <f>IFERROR(VLOOKUP(N122,祝日!C:C,1,FALSE),"")</f>
        <v/>
      </c>
      <c r="O123" s="65" t="str">
        <f>IFERROR(VLOOKUP(O122,祝日!C:C,1,FALSE),"")</f>
        <v/>
      </c>
      <c r="P123" s="65" t="str">
        <f>IFERROR(VLOOKUP(P122,祝日!C:C,1,FALSE),"")</f>
        <v/>
      </c>
      <c r="Q123" s="65" t="str">
        <f>IFERROR(VLOOKUP(Q122,祝日!C:C,1,FALSE),"")</f>
        <v/>
      </c>
      <c r="R123" s="65" t="str">
        <f>IFERROR(VLOOKUP(R122,祝日!C:C,1,FALSE),"")</f>
        <v/>
      </c>
      <c r="S123" s="65" t="str">
        <f>IFERROR(VLOOKUP(S122,祝日!C:C,1,FALSE),"")</f>
        <v/>
      </c>
      <c r="T123" s="65" t="str">
        <f>IFERROR(VLOOKUP(T122,祝日!C:C,1,FALSE),"")</f>
        <v/>
      </c>
      <c r="U123" s="65" t="str">
        <f>IFERROR(VLOOKUP(U122,祝日!C:C,1,FALSE),"")</f>
        <v/>
      </c>
      <c r="V123" s="65" t="str">
        <f>IFERROR(VLOOKUP(V122,祝日!C:C,1,FALSE),"")</f>
        <v/>
      </c>
      <c r="W123" s="65">
        <f>IFERROR(VLOOKUP(W122,祝日!C:C,1,FALSE),"")</f>
        <v>46286</v>
      </c>
      <c r="X123" s="65">
        <f>IFERROR(VLOOKUP(X122,祝日!C:C,1,FALSE),"")</f>
        <v>46287</v>
      </c>
      <c r="Y123" s="65">
        <f>IFERROR(VLOOKUP(Y122,祝日!C:C,1,FALSE),"")</f>
        <v>46288</v>
      </c>
      <c r="Z123" s="65" t="str">
        <f>IFERROR(VLOOKUP(Z122,祝日!C:C,1,FALSE),"")</f>
        <v/>
      </c>
      <c r="AA123" s="65" t="str">
        <f>IFERROR(VLOOKUP(AA122,祝日!C:C,1,FALSE),"")</f>
        <v/>
      </c>
      <c r="AB123" s="65" t="str">
        <f>IFERROR(VLOOKUP(AB122,祝日!C:C,1,FALSE),"")</f>
        <v/>
      </c>
      <c r="AC123" s="65" t="str">
        <f>IFERROR(VLOOKUP(AC122,祝日!C:C,1,FALSE),"")</f>
        <v/>
      </c>
      <c r="AD123" s="65" t="str">
        <f>IFERROR(VLOOKUP(AD122,祝日!C:C,1,FALSE),"")</f>
        <v/>
      </c>
      <c r="AE123" s="65" t="str">
        <f>IFERROR(VLOOKUP(AE122,祝日!C:C,1,FALSE),"")</f>
        <v/>
      </c>
      <c r="AF123" s="65" t="str">
        <f>IFERROR(VLOOKUP(AF122,祝日!C:C,1,FALSE),"")</f>
        <v/>
      </c>
      <c r="AG123" s="65" t="str">
        <f>IFERROR(VLOOKUP(AG122,祝日!C:C,1,FALSE),"")</f>
        <v/>
      </c>
      <c r="AH123" s="46" t="s">
        <v>56</v>
      </c>
      <c r="AI123" s="47">
        <f>AI122+AI124</f>
        <v>11</v>
      </c>
    </row>
    <row r="124" spans="1:38" hidden="1" x14ac:dyDescent="0.15">
      <c r="A124" s="18"/>
      <c r="B124" s="60"/>
      <c r="C124" s="44" t="str">
        <f>IF(AND(OR(C125="土",C125="日"),C123&lt;&gt;0),"",C123)</f>
        <v/>
      </c>
      <c r="D124" s="44" t="str">
        <f>IF(AND(OR(D125="土",D125="日"),D123&lt;&gt;0),"",D123)</f>
        <v/>
      </c>
      <c r="E124" s="44" t="str">
        <f t="shared" ref="E124:AG124" si="34">IF(AND(OR(E125="土",E125="日"),E123&lt;&gt;0),"",E123)</f>
        <v/>
      </c>
      <c r="F124" s="44" t="str">
        <f t="shared" si="34"/>
        <v/>
      </c>
      <c r="G124" s="44" t="str">
        <f t="shared" si="34"/>
        <v/>
      </c>
      <c r="H124" s="44" t="str">
        <f t="shared" si="34"/>
        <v/>
      </c>
      <c r="I124" s="44" t="str">
        <f t="shared" si="34"/>
        <v/>
      </c>
      <c r="J124" s="44" t="str">
        <f t="shared" si="34"/>
        <v/>
      </c>
      <c r="K124" s="44" t="str">
        <f t="shared" si="34"/>
        <v/>
      </c>
      <c r="L124" s="44" t="str">
        <f t="shared" si="34"/>
        <v/>
      </c>
      <c r="M124" s="44" t="str">
        <f t="shared" si="34"/>
        <v/>
      </c>
      <c r="N124" s="44" t="str">
        <f t="shared" si="34"/>
        <v/>
      </c>
      <c r="O124" s="44" t="str">
        <f t="shared" si="34"/>
        <v/>
      </c>
      <c r="P124" s="44" t="str">
        <f t="shared" si="34"/>
        <v/>
      </c>
      <c r="Q124" s="44" t="str">
        <f t="shared" si="34"/>
        <v/>
      </c>
      <c r="R124" s="44" t="str">
        <f t="shared" si="34"/>
        <v/>
      </c>
      <c r="S124" s="44" t="str">
        <f t="shared" si="34"/>
        <v/>
      </c>
      <c r="T124" s="44" t="str">
        <f t="shared" si="34"/>
        <v/>
      </c>
      <c r="U124" s="44" t="str">
        <f t="shared" si="34"/>
        <v/>
      </c>
      <c r="V124" s="44" t="str">
        <f t="shared" si="34"/>
        <v/>
      </c>
      <c r="W124" s="44">
        <f t="shared" si="34"/>
        <v>46286</v>
      </c>
      <c r="X124" s="44">
        <f t="shared" si="34"/>
        <v>46287</v>
      </c>
      <c r="Y124" s="44">
        <f t="shared" si="34"/>
        <v>46288</v>
      </c>
      <c r="Z124" s="44" t="str">
        <f t="shared" si="34"/>
        <v/>
      </c>
      <c r="AA124" s="44" t="str">
        <f t="shared" si="34"/>
        <v/>
      </c>
      <c r="AB124" s="44" t="str">
        <f t="shared" si="34"/>
        <v/>
      </c>
      <c r="AC124" s="44" t="str">
        <f t="shared" si="34"/>
        <v/>
      </c>
      <c r="AD124" s="44" t="str">
        <f t="shared" si="34"/>
        <v/>
      </c>
      <c r="AE124" s="44" t="str">
        <f t="shared" si="34"/>
        <v/>
      </c>
      <c r="AF124" s="44" t="str">
        <f t="shared" si="34"/>
        <v/>
      </c>
      <c r="AG124" s="44" t="str">
        <f t="shared" si="34"/>
        <v/>
      </c>
      <c r="AH124" s="66" t="s">
        <v>55</v>
      </c>
      <c r="AI124" s="47">
        <f>COUNT(C124:AG124)</f>
        <v>3</v>
      </c>
    </row>
    <row r="125" spans="1:38" x14ac:dyDescent="0.15">
      <c r="A125" s="18"/>
      <c r="B125" s="39" t="s">
        <v>5</v>
      </c>
      <c r="C125" s="62" t="str">
        <f>IFERROR(TEXT(WEEKDAY(+C122),"aaa"),"")</f>
        <v>火</v>
      </c>
      <c r="D125" s="62" t="str">
        <f t="shared" ref="D125:AG125" si="35">IFERROR(TEXT(WEEKDAY(+D122),"aaa"),"")</f>
        <v>水</v>
      </c>
      <c r="E125" s="62" t="str">
        <f t="shared" si="35"/>
        <v>木</v>
      </c>
      <c r="F125" s="62" t="str">
        <f t="shared" si="35"/>
        <v>金</v>
      </c>
      <c r="G125" s="62" t="str">
        <f t="shared" si="35"/>
        <v>土</v>
      </c>
      <c r="H125" s="62" t="str">
        <f t="shared" si="35"/>
        <v>日</v>
      </c>
      <c r="I125" s="62" t="str">
        <f t="shared" si="35"/>
        <v>月</v>
      </c>
      <c r="J125" s="62" t="str">
        <f t="shared" si="35"/>
        <v>火</v>
      </c>
      <c r="K125" s="62" t="str">
        <f t="shared" si="35"/>
        <v>水</v>
      </c>
      <c r="L125" s="62" t="str">
        <f t="shared" si="35"/>
        <v>木</v>
      </c>
      <c r="M125" s="62" t="str">
        <f t="shared" si="35"/>
        <v>金</v>
      </c>
      <c r="N125" s="62" t="str">
        <f t="shared" si="35"/>
        <v>土</v>
      </c>
      <c r="O125" s="62" t="str">
        <f t="shared" si="35"/>
        <v>日</v>
      </c>
      <c r="P125" s="62" t="str">
        <f t="shared" si="35"/>
        <v>月</v>
      </c>
      <c r="Q125" s="62" t="str">
        <f t="shared" si="35"/>
        <v>火</v>
      </c>
      <c r="R125" s="62" t="str">
        <f t="shared" si="35"/>
        <v>水</v>
      </c>
      <c r="S125" s="62" t="str">
        <f t="shared" si="35"/>
        <v>木</v>
      </c>
      <c r="T125" s="62" t="str">
        <f t="shared" si="35"/>
        <v>金</v>
      </c>
      <c r="U125" s="62" t="str">
        <f t="shared" si="35"/>
        <v>土</v>
      </c>
      <c r="V125" s="62" t="str">
        <f t="shared" si="35"/>
        <v>日</v>
      </c>
      <c r="W125" s="62" t="str">
        <f t="shared" si="35"/>
        <v>月</v>
      </c>
      <c r="X125" s="62" t="str">
        <f t="shared" si="35"/>
        <v>火</v>
      </c>
      <c r="Y125" s="62" t="str">
        <f t="shared" si="35"/>
        <v>水</v>
      </c>
      <c r="Z125" s="62" t="str">
        <f t="shared" si="35"/>
        <v>木</v>
      </c>
      <c r="AA125" s="62" t="str">
        <f t="shared" si="35"/>
        <v>金</v>
      </c>
      <c r="AB125" s="62" t="str">
        <f t="shared" si="35"/>
        <v>土</v>
      </c>
      <c r="AC125" s="62" t="str">
        <f t="shared" si="35"/>
        <v>日</v>
      </c>
      <c r="AD125" s="62" t="str">
        <f t="shared" si="35"/>
        <v>月</v>
      </c>
      <c r="AE125" s="62" t="str">
        <f t="shared" si="35"/>
        <v>火</v>
      </c>
      <c r="AF125" s="62" t="str">
        <f t="shared" si="35"/>
        <v>水</v>
      </c>
      <c r="AG125" s="62" t="str">
        <f t="shared" si="35"/>
        <v/>
      </c>
      <c r="AH125" s="46" t="s">
        <v>18</v>
      </c>
      <c r="AI125" s="47">
        <f>+COUNTIF(C126:AG126,"夏休")+COUNTIF(C126:AG126,"冬休")+COUNTIF(C126:AG126,"中止")+COUNTIF(C126:AG126,"準備")+COUNTIF(C126:AG126,"片付け")</f>
        <v>0</v>
      </c>
    </row>
    <row r="126" spans="1:38" ht="13.5" customHeight="1" x14ac:dyDescent="0.15">
      <c r="A126" s="18"/>
      <c r="B126" s="97" t="s">
        <v>17</v>
      </c>
      <c r="C126" s="99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4"/>
      <c r="AH126" s="49" t="s">
        <v>2</v>
      </c>
      <c r="AI126" s="50">
        <f>COUNT(C122:AG122)-AI125</f>
        <v>30</v>
      </c>
    </row>
    <row r="127" spans="1:38" ht="13.5" customHeight="1" x14ac:dyDescent="0.15">
      <c r="A127" s="18"/>
      <c r="B127" s="98"/>
      <c r="C127" s="99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4"/>
      <c r="AH127" s="49" t="s">
        <v>6</v>
      </c>
      <c r="AI127" s="50">
        <f>+COUNTIF(C128:AG129,"休")</f>
        <v>0</v>
      </c>
      <c r="AJ127" s="7" t="str">
        <f>IF(AI128&gt;0.285,"",IF(AI127&lt;AI122,"←計画日数が足りません",""))</f>
        <v>←計画日数が足りません</v>
      </c>
    </row>
    <row r="128" spans="1:38" ht="13.5" customHeight="1" x14ac:dyDescent="0.15">
      <c r="A128" s="18"/>
      <c r="B128" s="95" t="s">
        <v>0</v>
      </c>
      <c r="C128" s="84"/>
      <c r="D128" s="84"/>
      <c r="E128" s="84"/>
      <c r="F128" s="84"/>
      <c r="G128" s="84"/>
      <c r="H128" s="84"/>
      <c r="I128" s="82"/>
      <c r="J128" s="84"/>
      <c r="K128" s="84"/>
      <c r="L128" s="84"/>
      <c r="M128" s="84"/>
      <c r="N128" s="84"/>
      <c r="O128" s="84"/>
      <c r="P128" s="82"/>
      <c r="Q128" s="84"/>
      <c r="R128" s="84"/>
      <c r="S128" s="84"/>
      <c r="T128" s="84"/>
      <c r="U128" s="84"/>
      <c r="V128" s="84"/>
      <c r="W128" s="82"/>
      <c r="X128" s="84"/>
      <c r="Y128" s="84"/>
      <c r="Z128" s="84"/>
      <c r="AA128" s="84"/>
      <c r="AB128" s="84"/>
      <c r="AC128" s="84"/>
      <c r="AD128" s="82"/>
      <c r="AE128" s="84"/>
      <c r="AF128" s="84"/>
      <c r="AG128" s="88"/>
      <c r="AH128" s="49" t="s">
        <v>8</v>
      </c>
      <c r="AI128" s="8">
        <f>+AI127/AI126</f>
        <v>0</v>
      </c>
    </row>
    <row r="129" spans="1:38" x14ac:dyDescent="0.15">
      <c r="A129" s="18"/>
      <c r="B129" s="95"/>
      <c r="C129" s="84"/>
      <c r="D129" s="84"/>
      <c r="E129" s="84"/>
      <c r="F129" s="84"/>
      <c r="G129" s="84"/>
      <c r="H129" s="84"/>
      <c r="I129" s="82"/>
      <c r="J129" s="84"/>
      <c r="K129" s="84"/>
      <c r="L129" s="84"/>
      <c r="M129" s="84"/>
      <c r="N129" s="84"/>
      <c r="O129" s="84"/>
      <c r="P129" s="82"/>
      <c r="Q129" s="84"/>
      <c r="R129" s="84"/>
      <c r="S129" s="84"/>
      <c r="T129" s="84"/>
      <c r="U129" s="84"/>
      <c r="V129" s="84"/>
      <c r="W129" s="82"/>
      <c r="X129" s="84"/>
      <c r="Y129" s="84"/>
      <c r="Z129" s="84"/>
      <c r="AA129" s="84"/>
      <c r="AB129" s="84"/>
      <c r="AC129" s="84"/>
      <c r="AD129" s="82"/>
      <c r="AE129" s="84"/>
      <c r="AF129" s="84"/>
      <c r="AG129" s="88"/>
      <c r="AH129" s="49" t="s">
        <v>9</v>
      </c>
      <c r="AI129" s="50">
        <f>+COUNTA(C130:AG131)</f>
        <v>0</v>
      </c>
    </row>
    <row r="130" spans="1:38" x14ac:dyDescent="0.15">
      <c r="A130" s="18"/>
      <c r="B130" s="89" t="s">
        <v>7</v>
      </c>
      <c r="C130" s="82"/>
      <c r="D130" s="82"/>
      <c r="E130" s="82"/>
      <c r="F130" s="82"/>
      <c r="G130" s="82"/>
      <c r="H130" s="82"/>
      <c r="I130" s="100"/>
      <c r="J130" s="82"/>
      <c r="K130" s="82"/>
      <c r="L130" s="82"/>
      <c r="M130" s="82"/>
      <c r="N130" s="82"/>
      <c r="O130" s="82"/>
      <c r="P130" s="100"/>
      <c r="Q130" s="82"/>
      <c r="R130" s="82"/>
      <c r="S130" s="82"/>
      <c r="T130" s="82"/>
      <c r="U130" s="82"/>
      <c r="V130" s="82"/>
      <c r="W130" s="100"/>
      <c r="X130" s="82"/>
      <c r="Y130" s="82"/>
      <c r="Z130" s="82"/>
      <c r="AA130" s="82"/>
      <c r="AB130" s="82"/>
      <c r="AC130" s="82"/>
      <c r="AD130" s="100"/>
      <c r="AE130" s="82"/>
      <c r="AF130" s="82"/>
      <c r="AG130" s="80"/>
      <c r="AH130" s="51" t="s">
        <v>4</v>
      </c>
      <c r="AI130" s="9">
        <f>+AI129/AI126</f>
        <v>0</v>
      </c>
      <c r="AL130" s="2">
        <f>+COUNTIF(C128:AG129,"休")</f>
        <v>0</v>
      </c>
    </row>
    <row r="131" spans="1:38" x14ac:dyDescent="0.15">
      <c r="A131" s="18"/>
      <c r="B131" s="90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1"/>
      <c r="AH131" s="52" t="s">
        <v>13</v>
      </c>
      <c r="AI131" s="10" t="str">
        <f>IF(7&gt;AI126,"対象外",IF(AI129&gt;=AI122,"OK","NG"))</f>
        <v>NG</v>
      </c>
      <c r="AJ131" s="7" t="str">
        <f>IF(AI131="対象外","←７日間に満たない期間は達成判定の対象外",IF(AI131="NG","←月単位未達成","←月単位達成"))</f>
        <v>←月単位未達成</v>
      </c>
      <c r="AL131" s="12" t="str">
        <f>IF(7&gt;AI126,"対象外",IF(AL130&gt;=AI122,"OK","NG"))</f>
        <v>NG</v>
      </c>
    </row>
    <row r="132" spans="1:38" x14ac:dyDescent="0.15">
      <c r="A132" s="18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8"/>
      <c r="AI132" s="17"/>
    </row>
    <row r="133" spans="1:38" hidden="1" x14ac:dyDescent="0.15">
      <c r="A133" s="18"/>
      <c r="B133" s="17"/>
      <c r="C133" s="17" t="e">
        <f>YEAR(C136)</f>
        <v>#VALUE!</v>
      </c>
      <c r="D133" s="17" t="e">
        <f>MONTH(C136)</f>
        <v>#VALUE!</v>
      </c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8"/>
      <c r="AI133" s="17"/>
    </row>
    <row r="134" spans="1:38" x14ac:dyDescent="0.15">
      <c r="A134" s="18"/>
      <c r="B134" s="19" t="s">
        <v>14</v>
      </c>
      <c r="C134" s="85" t="str">
        <f>C136</f>
        <v/>
      </c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7"/>
    </row>
    <row r="135" spans="1:38" hidden="1" x14ac:dyDescent="0.15">
      <c r="A135" s="18"/>
      <c r="B135" s="57"/>
      <c r="C135" s="45" t="e">
        <f>DATE($C133,$D133,1)</f>
        <v>#VALUE!</v>
      </c>
      <c r="D135" s="45" t="e">
        <f t="shared" ref="D135:AG135" si="36">C135+1</f>
        <v>#VALUE!</v>
      </c>
      <c r="E135" s="45" t="e">
        <f t="shared" si="36"/>
        <v>#VALUE!</v>
      </c>
      <c r="F135" s="45" t="e">
        <f t="shared" si="36"/>
        <v>#VALUE!</v>
      </c>
      <c r="G135" s="45" t="e">
        <f t="shared" si="36"/>
        <v>#VALUE!</v>
      </c>
      <c r="H135" s="45" t="e">
        <f t="shared" si="36"/>
        <v>#VALUE!</v>
      </c>
      <c r="I135" s="45" t="e">
        <f t="shared" si="36"/>
        <v>#VALUE!</v>
      </c>
      <c r="J135" s="45" t="e">
        <f t="shared" si="36"/>
        <v>#VALUE!</v>
      </c>
      <c r="K135" s="45" t="e">
        <f t="shared" si="36"/>
        <v>#VALUE!</v>
      </c>
      <c r="L135" s="45" t="e">
        <f t="shared" si="36"/>
        <v>#VALUE!</v>
      </c>
      <c r="M135" s="45" t="e">
        <f t="shared" si="36"/>
        <v>#VALUE!</v>
      </c>
      <c r="N135" s="45" t="e">
        <f t="shared" si="36"/>
        <v>#VALUE!</v>
      </c>
      <c r="O135" s="45" t="e">
        <f t="shared" si="36"/>
        <v>#VALUE!</v>
      </c>
      <c r="P135" s="45" t="e">
        <f t="shared" si="36"/>
        <v>#VALUE!</v>
      </c>
      <c r="Q135" s="45" t="e">
        <f t="shared" si="36"/>
        <v>#VALUE!</v>
      </c>
      <c r="R135" s="45" t="e">
        <f t="shared" si="36"/>
        <v>#VALUE!</v>
      </c>
      <c r="S135" s="45" t="e">
        <f t="shared" si="36"/>
        <v>#VALUE!</v>
      </c>
      <c r="T135" s="45" t="e">
        <f t="shared" si="36"/>
        <v>#VALUE!</v>
      </c>
      <c r="U135" s="45" t="e">
        <f t="shared" si="36"/>
        <v>#VALUE!</v>
      </c>
      <c r="V135" s="45" t="e">
        <f t="shared" si="36"/>
        <v>#VALUE!</v>
      </c>
      <c r="W135" s="45" t="e">
        <f t="shared" si="36"/>
        <v>#VALUE!</v>
      </c>
      <c r="X135" s="45" t="e">
        <f t="shared" si="36"/>
        <v>#VALUE!</v>
      </c>
      <c r="Y135" s="45" t="e">
        <f t="shared" si="36"/>
        <v>#VALUE!</v>
      </c>
      <c r="Z135" s="45" t="e">
        <f t="shared" si="36"/>
        <v>#VALUE!</v>
      </c>
      <c r="AA135" s="45" t="e">
        <f t="shared" si="36"/>
        <v>#VALUE!</v>
      </c>
      <c r="AB135" s="45" t="e">
        <f t="shared" si="36"/>
        <v>#VALUE!</v>
      </c>
      <c r="AC135" s="45" t="e">
        <f t="shared" si="36"/>
        <v>#VALUE!</v>
      </c>
      <c r="AD135" s="45" t="e">
        <f t="shared" si="36"/>
        <v>#VALUE!</v>
      </c>
      <c r="AE135" s="45" t="e">
        <f t="shared" si="36"/>
        <v>#VALUE!</v>
      </c>
      <c r="AF135" s="45" t="e">
        <f t="shared" si="36"/>
        <v>#VALUE!</v>
      </c>
      <c r="AG135" s="45" t="e">
        <f t="shared" si="36"/>
        <v>#VALUE!</v>
      </c>
      <c r="AH135" s="58"/>
      <c r="AI135" s="59"/>
    </row>
    <row r="136" spans="1:38" x14ac:dyDescent="0.15">
      <c r="A136" s="18"/>
      <c r="B136" s="60" t="s">
        <v>15</v>
      </c>
      <c r="C136" s="61" t="str">
        <f>IF(EDATE(C121,1)&gt;$G$5,"",EDATE(C121,1))</f>
        <v/>
      </c>
      <c r="D136" s="45" t="e">
        <f t="shared" ref="D136:AG136" si="37">IF(D135&gt;$G$5,"",IF(C136=EOMONTH(DATE($C133,$D133,1),0),"",IF(C136="","",C136+1)))</f>
        <v>#VALUE!</v>
      </c>
      <c r="E136" s="45" t="e">
        <f t="shared" si="37"/>
        <v>#VALUE!</v>
      </c>
      <c r="F136" s="45" t="e">
        <f t="shared" si="37"/>
        <v>#VALUE!</v>
      </c>
      <c r="G136" s="45" t="e">
        <f t="shared" si="37"/>
        <v>#VALUE!</v>
      </c>
      <c r="H136" s="45" t="e">
        <f t="shared" si="37"/>
        <v>#VALUE!</v>
      </c>
      <c r="I136" s="45" t="e">
        <f t="shared" si="37"/>
        <v>#VALUE!</v>
      </c>
      <c r="J136" s="45" t="e">
        <f t="shared" si="37"/>
        <v>#VALUE!</v>
      </c>
      <c r="K136" s="45" t="e">
        <f t="shared" si="37"/>
        <v>#VALUE!</v>
      </c>
      <c r="L136" s="45" t="e">
        <f t="shared" si="37"/>
        <v>#VALUE!</v>
      </c>
      <c r="M136" s="45" t="e">
        <f t="shared" si="37"/>
        <v>#VALUE!</v>
      </c>
      <c r="N136" s="45" t="e">
        <f t="shared" si="37"/>
        <v>#VALUE!</v>
      </c>
      <c r="O136" s="45" t="e">
        <f t="shared" si="37"/>
        <v>#VALUE!</v>
      </c>
      <c r="P136" s="45" t="e">
        <f t="shared" si="37"/>
        <v>#VALUE!</v>
      </c>
      <c r="Q136" s="45" t="e">
        <f t="shared" si="37"/>
        <v>#VALUE!</v>
      </c>
      <c r="R136" s="45" t="e">
        <f t="shared" si="37"/>
        <v>#VALUE!</v>
      </c>
      <c r="S136" s="45" t="e">
        <f t="shared" si="37"/>
        <v>#VALUE!</v>
      </c>
      <c r="T136" s="45" t="e">
        <f t="shared" si="37"/>
        <v>#VALUE!</v>
      </c>
      <c r="U136" s="45" t="e">
        <f t="shared" si="37"/>
        <v>#VALUE!</v>
      </c>
      <c r="V136" s="45" t="e">
        <f t="shared" si="37"/>
        <v>#VALUE!</v>
      </c>
      <c r="W136" s="45" t="e">
        <f t="shared" si="37"/>
        <v>#VALUE!</v>
      </c>
      <c r="X136" s="45" t="e">
        <f t="shared" si="37"/>
        <v>#VALUE!</v>
      </c>
      <c r="Y136" s="45" t="e">
        <f t="shared" si="37"/>
        <v>#VALUE!</v>
      </c>
      <c r="Z136" s="45" t="e">
        <f t="shared" si="37"/>
        <v>#VALUE!</v>
      </c>
      <c r="AA136" s="45" t="e">
        <f t="shared" si="37"/>
        <v>#VALUE!</v>
      </c>
      <c r="AB136" s="45" t="e">
        <f t="shared" si="37"/>
        <v>#VALUE!</v>
      </c>
      <c r="AC136" s="45" t="e">
        <f t="shared" si="37"/>
        <v>#VALUE!</v>
      </c>
      <c r="AD136" s="45" t="e">
        <f t="shared" si="37"/>
        <v>#VALUE!</v>
      </c>
      <c r="AE136" s="45" t="e">
        <f t="shared" si="37"/>
        <v>#VALUE!</v>
      </c>
      <c r="AF136" s="45" t="e">
        <f t="shared" si="37"/>
        <v>#VALUE!</v>
      </c>
      <c r="AG136" s="45" t="e">
        <f t="shared" si="37"/>
        <v>#VALUE!</v>
      </c>
      <c r="AH136" s="46" t="s">
        <v>16</v>
      </c>
      <c r="AI136" s="47">
        <f>+COUNTIFS(C139:AG139,"土",C140:AG140,"")+COUNTIFS(C139:AG139,"日",C140:AG140,"")</f>
        <v>0</v>
      </c>
    </row>
    <row r="137" spans="1:38" hidden="1" x14ac:dyDescent="0.15">
      <c r="A137" s="18"/>
      <c r="B137" s="60"/>
      <c r="C137" s="44" t="str">
        <f>IFERROR(VLOOKUP(C136,祝日!C:C,1,FALSE),"")</f>
        <v/>
      </c>
      <c r="D137" s="65" t="str">
        <f>IFERROR(VLOOKUP(D136,祝日!C:C,1,FALSE),"")</f>
        <v/>
      </c>
      <c r="E137" s="65" t="str">
        <f>IFERROR(VLOOKUP(E136,祝日!C:C,1,FALSE),"")</f>
        <v/>
      </c>
      <c r="F137" s="65" t="str">
        <f>IFERROR(VLOOKUP(F136,祝日!C:C,1,FALSE),"")</f>
        <v/>
      </c>
      <c r="G137" s="65" t="str">
        <f>IFERROR(VLOOKUP(G136,祝日!C:C,1,FALSE),"")</f>
        <v/>
      </c>
      <c r="H137" s="65" t="str">
        <f>IFERROR(VLOOKUP(H136,祝日!C:C,1,FALSE),"")</f>
        <v/>
      </c>
      <c r="I137" s="65" t="str">
        <f>IFERROR(VLOOKUP(I136,祝日!C:C,1,FALSE),"")</f>
        <v/>
      </c>
      <c r="J137" s="65" t="str">
        <f>IFERROR(VLOOKUP(J136,祝日!C:C,1,FALSE),"")</f>
        <v/>
      </c>
      <c r="K137" s="65" t="str">
        <f>IFERROR(VLOOKUP(K136,祝日!C:C,1,FALSE),"")</f>
        <v/>
      </c>
      <c r="L137" s="65" t="str">
        <f>IFERROR(VLOOKUP(L136,祝日!C:C,1,FALSE),"")</f>
        <v/>
      </c>
      <c r="M137" s="65" t="str">
        <f>IFERROR(VLOOKUP(M136,祝日!C:C,1,FALSE),"")</f>
        <v/>
      </c>
      <c r="N137" s="65" t="str">
        <f>IFERROR(VLOOKUP(N136,祝日!C:C,1,FALSE),"")</f>
        <v/>
      </c>
      <c r="O137" s="65" t="str">
        <f>IFERROR(VLOOKUP(O136,祝日!C:C,1,FALSE),"")</f>
        <v/>
      </c>
      <c r="P137" s="65" t="str">
        <f>IFERROR(VLOOKUP(P136,祝日!C:C,1,FALSE),"")</f>
        <v/>
      </c>
      <c r="Q137" s="65" t="str">
        <f>IFERROR(VLOOKUP(Q136,祝日!C:C,1,FALSE),"")</f>
        <v/>
      </c>
      <c r="R137" s="65" t="str">
        <f>IFERROR(VLOOKUP(R136,祝日!C:C,1,FALSE),"")</f>
        <v/>
      </c>
      <c r="S137" s="65" t="str">
        <f>IFERROR(VLOOKUP(S136,祝日!C:C,1,FALSE),"")</f>
        <v/>
      </c>
      <c r="T137" s="65" t="str">
        <f>IFERROR(VLOOKUP(T136,祝日!C:C,1,FALSE),"")</f>
        <v/>
      </c>
      <c r="U137" s="65" t="str">
        <f>IFERROR(VLOOKUP(U136,祝日!C:C,1,FALSE),"")</f>
        <v/>
      </c>
      <c r="V137" s="65" t="str">
        <f>IFERROR(VLOOKUP(V136,祝日!C:C,1,FALSE),"")</f>
        <v/>
      </c>
      <c r="W137" s="65" t="str">
        <f>IFERROR(VLOOKUP(W136,祝日!C:C,1,FALSE),"")</f>
        <v/>
      </c>
      <c r="X137" s="65" t="str">
        <f>IFERROR(VLOOKUP(X136,祝日!C:C,1,FALSE),"")</f>
        <v/>
      </c>
      <c r="Y137" s="65" t="str">
        <f>IFERROR(VLOOKUP(Y136,祝日!C:C,1,FALSE),"")</f>
        <v/>
      </c>
      <c r="Z137" s="65" t="str">
        <f>IFERROR(VLOOKUP(Z136,祝日!C:C,1,FALSE),"")</f>
        <v/>
      </c>
      <c r="AA137" s="65" t="str">
        <f>IFERROR(VLOOKUP(AA136,祝日!C:C,1,FALSE),"")</f>
        <v/>
      </c>
      <c r="AB137" s="65" t="str">
        <f>IFERROR(VLOOKUP(AB136,祝日!C:C,1,FALSE),"")</f>
        <v/>
      </c>
      <c r="AC137" s="65" t="str">
        <f>IFERROR(VLOOKUP(AC136,祝日!C:C,1,FALSE),"")</f>
        <v/>
      </c>
      <c r="AD137" s="65" t="str">
        <f>IFERROR(VLOOKUP(AD136,祝日!C:C,1,FALSE),"")</f>
        <v/>
      </c>
      <c r="AE137" s="65" t="str">
        <f>IFERROR(VLOOKUP(AE136,祝日!C:C,1,FALSE),"")</f>
        <v/>
      </c>
      <c r="AF137" s="65" t="str">
        <f>IFERROR(VLOOKUP(AF136,祝日!C:C,1,FALSE),"")</f>
        <v/>
      </c>
      <c r="AG137" s="65" t="str">
        <f>IFERROR(VLOOKUP(AG136,祝日!C:C,1,FALSE),"")</f>
        <v/>
      </c>
      <c r="AH137" s="46" t="s">
        <v>56</v>
      </c>
      <c r="AI137" s="47">
        <f>AI136+AI138</f>
        <v>0</v>
      </c>
    </row>
    <row r="138" spans="1:38" hidden="1" x14ac:dyDescent="0.15">
      <c r="A138" s="18"/>
      <c r="B138" s="60"/>
      <c r="C138" s="44" t="str">
        <f>IF(AND(OR(C139="土",C139="日"),C137&lt;&gt;0),"",C137)</f>
        <v/>
      </c>
      <c r="D138" s="44" t="str">
        <f t="shared" ref="D138:AG138" si="38">IF(AND(OR(D139="土",D139="日"),D137&lt;&gt;0),"",D137)</f>
        <v/>
      </c>
      <c r="E138" s="44" t="str">
        <f t="shared" si="38"/>
        <v/>
      </c>
      <c r="F138" s="44" t="str">
        <f t="shared" si="38"/>
        <v/>
      </c>
      <c r="G138" s="44" t="str">
        <f t="shared" si="38"/>
        <v/>
      </c>
      <c r="H138" s="44" t="str">
        <f t="shared" si="38"/>
        <v/>
      </c>
      <c r="I138" s="44" t="str">
        <f t="shared" si="38"/>
        <v/>
      </c>
      <c r="J138" s="44" t="str">
        <f t="shared" si="38"/>
        <v/>
      </c>
      <c r="K138" s="44" t="str">
        <f t="shared" si="38"/>
        <v/>
      </c>
      <c r="L138" s="44" t="str">
        <f t="shared" si="38"/>
        <v/>
      </c>
      <c r="M138" s="44" t="str">
        <f t="shared" si="38"/>
        <v/>
      </c>
      <c r="N138" s="44" t="str">
        <f t="shared" si="38"/>
        <v/>
      </c>
      <c r="O138" s="44" t="str">
        <f t="shared" si="38"/>
        <v/>
      </c>
      <c r="P138" s="44" t="str">
        <f t="shared" si="38"/>
        <v/>
      </c>
      <c r="Q138" s="44" t="str">
        <f t="shared" si="38"/>
        <v/>
      </c>
      <c r="R138" s="44" t="str">
        <f t="shared" si="38"/>
        <v/>
      </c>
      <c r="S138" s="44" t="str">
        <f t="shared" si="38"/>
        <v/>
      </c>
      <c r="T138" s="44" t="str">
        <f t="shared" si="38"/>
        <v/>
      </c>
      <c r="U138" s="44" t="str">
        <f t="shared" si="38"/>
        <v/>
      </c>
      <c r="V138" s="44" t="str">
        <f t="shared" si="38"/>
        <v/>
      </c>
      <c r="W138" s="44" t="str">
        <f t="shared" si="38"/>
        <v/>
      </c>
      <c r="X138" s="44" t="str">
        <f t="shared" si="38"/>
        <v/>
      </c>
      <c r="Y138" s="44" t="str">
        <f t="shared" si="38"/>
        <v/>
      </c>
      <c r="Z138" s="44" t="str">
        <f t="shared" si="38"/>
        <v/>
      </c>
      <c r="AA138" s="44" t="str">
        <f t="shared" si="38"/>
        <v/>
      </c>
      <c r="AB138" s="44" t="str">
        <f t="shared" si="38"/>
        <v/>
      </c>
      <c r="AC138" s="44" t="str">
        <f t="shared" si="38"/>
        <v/>
      </c>
      <c r="AD138" s="44" t="str">
        <f t="shared" si="38"/>
        <v/>
      </c>
      <c r="AE138" s="44" t="str">
        <f t="shared" si="38"/>
        <v/>
      </c>
      <c r="AF138" s="44" t="str">
        <f t="shared" si="38"/>
        <v/>
      </c>
      <c r="AG138" s="44" t="str">
        <f t="shared" si="38"/>
        <v/>
      </c>
      <c r="AH138" s="66" t="s">
        <v>55</v>
      </c>
      <c r="AI138" s="47">
        <f>COUNT(C138:AG138)</f>
        <v>0</v>
      </c>
    </row>
    <row r="139" spans="1:38" x14ac:dyDescent="0.15">
      <c r="A139" s="18"/>
      <c r="B139" s="39" t="s">
        <v>5</v>
      </c>
      <c r="C139" s="62" t="str">
        <f>IFERROR(TEXT(WEEKDAY(+C136),"aaa"),"")</f>
        <v/>
      </c>
      <c r="D139" s="62" t="str">
        <f t="shared" ref="D139:AG139" si="39">IFERROR(TEXT(WEEKDAY(+D136),"aaa"),"")</f>
        <v/>
      </c>
      <c r="E139" s="62" t="str">
        <f t="shared" si="39"/>
        <v/>
      </c>
      <c r="F139" s="62" t="str">
        <f t="shared" si="39"/>
        <v/>
      </c>
      <c r="G139" s="62" t="str">
        <f t="shared" si="39"/>
        <v/>
      </c>
      <c r="H139" s="62" t="str">
        <f t="shared" si="39"/>
        <v/>
      </c>
      <c r="I139" s="62" t="str">
        <f t="shared" si="39"/>
        <v/>
      </c>
      <c r="J139" s="62" t="str">
        <f t="shared" si="39"/>
        <v/>
      </c>
      <c r="K139" s="62" t="str">
        <f t="shared" si="39"/>
        <v/>
      </c>
      <c r="L139" s="62" t="str">
        <f t="shared" si="39"/>
        <v/>
      </c>
      <c r="M139" s="62" t="str">
        <f t="shared" si="39"/>
        <v/>
      </c>
      <c r="N139" s="62" t="str">
        <f t="shared" si="39"/>
        <v/>
      </c>
      <c r="O139" s="62" t="str">
        <f t="shared" si="39"/>
        <v/>
      </c>
      <c r="P139" s="62" t="str">
        <f t="shared" si="39"/>
        <v/>
      </c>
      <c r="Q139" s="62" t="str">
        <f t="shared" si="39"/>
        <v/>
      </c>
      <c r="R139" s="62" t="str">
        <f t="shared" si="39"/>
        <v/>
      </c>
      <c r="S139" s="62" t="str">
        <f t="shared" si="39"/>
        <v/>
      </c>
      <c r="T139" s="62" t="str">
        <f t="shared" si="39"/>
        <v/>
      </c>
      <c r="U139" s="62" t="str">
        <f t="shared" si="39"/>
        <v/>
      </c>
      <c r="V139" s="62" t="str">
        <f t="shared" si="39"/>
        <v/>
      </c>
      <c r="W139" s="62" t="str">
        <f t="shared" si="39"/>
        <v/>
      </c>
      <c r="X139" s="62" t="str">
        <f t="shared" si="39"/>
        <v/>
      </c>
      <c r="Y139" s="62" t="str">
        <f t="shared" si="39"/>
        <v/>
      </c>
      <c r="Z139" s="62" t="str">
        <f t="shared" si="39"/>
        <v/>
      </c>
      <c r="AA139" s="62" t="str">
        <f t="shared" si="39"/>
        <v/>
      </c>
      <c r="AB139" s="62" t="str">
        <f t="shared" si="39"/>
        <v/>
      </c>
      <c r="AC139" s="62" t="str">
        <f t="shared" si="39"/>
        <v/>
      </c>
      <c r="AD139" s="62" t="str">
        <f t="shared" si="39"/>
        <v/>
      </c>
      <c r="AE139" s="62" t="str">
        <f t="shared" si="39"/>
        <v/>
      </c>
      <c r="AF139" s="62" t="str">
        <f t="shared" si="39"/>
        <v/>
      </c>
      <c r="AG139" s="62" t="str">
        <f t="shared" si="39"/>
        <v/>
      </c>
      <c r="AH139" s="46" t="s">
        <v>18</v>
      </c>
      <c r="AI139" s="47">
        <f>+COUNTIF(C140:AG140,"夏休")+COUNTIF(C140:AG140,"冬休")+COUNTIF(C140:AG140,"中止")+COUNTIF(C140:AG140,"準備")+COUNTIF(C140:AG140,"片付")</f>
        <v>0</v>
      </c>
    </row>
    <row r="140" spans="1:38" ht="13.5" customHeight="1" x14ac:dyDescent="0.15">
      <c r="A140" s="18"/>
      <c r="B140" s="97" t="s">
        <v>17</v>
      </c>
      <c r="C140" s="99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4"/>
      <c r="AH140" s="49" t="s">
        <v>2</v>
      </c>
      <c r="AI140" s="50">
        <f>COUNT(C136:AG136)-AI139</f>
        <v>0</v>
      </c>
    </row>
    <row r="141" spans="1:38" ht="13.5" customHeight="1" x14ac:dyDescent="0.15">
      <c r="A141" s="18"/>
      <c r="B141" s="98"/>
      <c r="C141" s="99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4"/>
      <c r="AH141" s="49" t="s">
        <v>6</v>
      </c>
      <c r="AI141" s="50">
        <f>+COUNTIF(C142:AG143,"休")</f>
        <v>0</v>
      </c>
      <c r="AJ141" s="7" t="e">
        <f>IF(AI142&gt;0.285,"",IF(AI141&lt;AI136,"←計画日数が足りません",""))</f>
        <v>#DIV/0!</v>
      </c>
    </row>
    <row r="142" spans="1:38" ht="13.5" customHeight="1" x14ac:dyDescent="0.15">
      <c r="A142" s="18"/>
      <c r="B142" s="95" t="s">
        <v>0</v>
      </c>
      <c r="C142" s="96"/>
      <c r="D142" s="84"/>
      <c r="E142" s="84"/>
      <c r="F142" s="82"/>
      <c r="G142" s="84"/>
      <c r="H142" s="84"/>
      <c r="I142" s="84"/>
      <c r="J142" s="84"/>
      <c r="K142" s="84"/>
      <c r="L142" s="84"/>
      <c r="M142" s="82"/>
      <c r="N142" s="84"/>
      <c r="O142" s="84"/>
      <c r="P142" s="84"/>
      <c r="Q142" s="84"/>
      <c r="R142" s="84"/>
      <c r="S142" s="84"/>
      <c r="T142" s="82"/>
      <c r="U142" s="84"/>
      <c r="V142" s="84"/>
      <c r="W142" s="84"/>
      <c r="X142" s="84"/>
      <c r="Y142" s="84"/>
      <c r="Z142" s="84"/>
      <c r="AA142" s="82"/>
      <c r="AB142" s="84"/>
      <c r="AC142" s="84"/>
      <c r="AD142" s="84"/>
      <c r="AE142" s="84"/>
      <c r="AF142" s="84"/>
      <c r="AG142" s="88"/>
      <c r="AH142" s="49" t="s">
        <v>8</v>
      </c>
      <c r="AI142" s="8" t="e">
        <f>+AI141/AI140</f>
        <v>#DIV/0!</v>
      </c>
    </row>
    <row r="143" spans="1:38" x14ac:dyDescent="0.15">
      <c r="A143" s="18"/>
      <c r="B143" s="95"/>
      <c r="C143" s="96"/>
      <c r="D143" s="84"/>
      <c r="E143" s="84"/>
      <c r="F143" s="82"/>
      <c r="G143" s="84"/>
      <c r="H143" s="84"/>
      <c r="I143" s="84"/>
      <c r="J143" s="84"/>
      <c r="K143" s="84"/>
      <c r="L143" s="84"/>
      <c r="M143" s="82"/>
      <c r="N143" s="84"/>
      <c r="O143" s="84"/>
      <c r="P143" s="84"/>
      <c r="Q143" s="84"/>
      <c r="R143" s="84"/>
      <c r="S143" s="84"/>
      <c r="T143" s="82"/>
      <c r="U143" s="84"/>
      <c r="V143" s="84"/>
      <c r="W143" s="84"/>
      <c r="X143" s="84"/>
      <c r="Y143" s="84"/>
      <c r="Z143" s="84"/>
      <c r="AA143" s="82"/>
      <c r="AB143" s="84"/>
      <c r="AC143" s="84"/>
      <c r="AD143" s="84"/>
      <c r="AE143" s="84"/>
      <c r="AF143" s="84"/>
      <c r="AG143" s="88"/>
      <c r="AH143" s="49" t="s">
        <v>9</v>
      </c>
      <c r="AI143" s="50">
        <f>+COUNTA(C144:AG145)</f>
        <v>0</v>
      </c>
    </row>
    <row r="144" spans="1:38" x14ac:dyDescent="0.15">
      <c r="A144" s="18"/>
      <c r="B144" s="89" t="s">
        <v>7</v>
      </c>
      <c r="C144" s="91"/>
      <c r="D144" s="82"/>
      <c r="E144" s="82"/>
      <c r="F144" s="100"/>
      <c r="G144" s="82"/>
      <c r="H144" s="82"/>
      <c r="I144" s="82"/>
      <c r="J144" s="82"/>
      <c r="K144" s="82"/>
      <c r="L144" s="82"/>
      <c r="M144" s="100"/>
      <c r="N144" s="82"/>
      <c r="O144" s="82"/>
      <c r="P144" s="82"/>
      <c r="Q144" s="82"/>
      <c r="R144" s="82"/>
      <c r="S144" s="82"/>
      <c r="T144" s="100"/>
      <c r="U144" s="82"/>
      <c r="V144" s="82"/>
      <c r="W144" s="82"/>
      <c r="X144" s="82"/>
      <c r="Y144" s="82"/>
      <c r="Z144" s="82"/>
      <c r="AA144" s="100"/>
      <c r="AB144" s="82"/>
      <c r="AC144" s="82"/>
      <c r="AD144" s="82"/>
      <c r="AE144" s="82"/>
      <c r="AF144" s="82"/>
      <c r="AG144" s="80"/>
      <c r="AH144" s="51" t="s">
        <v>4</v>
      </c>
      <c r="AI144" s="9" t="e">
        <f>+AI143/AI140</f>
        <v>#DIV/0!</v>
      </c>
      <c r="AL144" s="2">
        <f>+COUNTIF(C142:AG143,"休")</f>
        <v>0</v>
      </c>
    </row>
    <row r="145" spans="1:38" x14ac:dyDescent="0.15">
      <c r="A145" s="18"/>
      <c r="B145" s="90"/>
      <c r="C145" s="92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1"/>
      <c r="AH145" s="52" t="s">
        <v>13</v>
      </c>
      <c r="AI145" s="10" t="str">
        <f>IF(7&gt;AI140,"対象外",IF(AI143&gt;=AI136,"OK","NG"))</f>
        <v>対象外</v>
      </c>
      <c r="AJ145" s="7" t="str">
        <f>IF(AI145="対象外","←７日間に満たない期間は達成判定の対象外",IF(AI145="NG","←月単位未達成","←月単位達成"))</f>
        <v>←７日間に満たない期間は達成判定の対象外</v>
      </c>
      <c r="AL145" s="12" t="str">
        <f>IF(7&gt;AI140,"対象外",IF(AL144&gt;=AI136,"OK","NG"))</f>
        <v>対象外</v>
      </c>
    </row>
    <row r="146" spans="1:38" x14ac:dyDescent="0.15">
      <c r="A146" s="18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8"/>
      <c r="AI146" s="17"/>
    </row>
    <row r="147" spans="1:38" hidden="1" x14ac:dyDescent="0.15">
      <c r="A147" s="18"/>
      <c r="B147" s="17"/>
      <c r="C147" s="17" t="e">
        <f>YEAR(C150)</f>
        <v>#VALUE!</v>
      </c>
      <c r="D147" s="17" t="e">
        <f>MONTH(C150)</f>
        <v>#VALUE!</v>
      </c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8"/>
      <c r="AI147" s="17"/>
    </row>
    <row r="148" spans="1:38" x14ac:dyDescent="0.15">
      <c r="A148" s="18"/>
      <c r="B148" s="19" t="s">
        <v>14</v>
      </c>
      <c r="C148" s="85" t="e">
        <f>C150</f>
        <v>#VALUE!</v>
      </c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7"/>
    </row>
    <row r="149" spans="1:38" hidden="1" x14ac:dyDescent="0.15">
      <c r="A149" s="18"/>
      <c r="B149" s="57"/>
      <c r="C149" s="45" t="e">
        <f>DATE($C147,$D147,1)</f>
        <v>#VALUE!</v>
      </c>
      <c r="D149" s="45" t="e">
        <f t="shared" ref="D149:AG149" si="40">C149+1</f>
        <v>#VALUE!</v>
      </c>
      <c r="E149" s="45" t="e">
        <f t="shared" si="40"/>
        <v>#VALUE!</v>
      </c>
      <c r="F149" s="45" t="e">
        <f t="shared" si="40"/>
        <v>#VALUE!</v>
      </c>
      <c r="G149" s="45" t="e">
        <f t="shared" si="40"/>
        <v>#VALUE!</v>
      </c>
      <c r="H149" s="45" t="e">
        <f t="shared" si="40"/>
        <v>#VALUE!</v>
      </c>
      <c r="I149" s="45" t="e">
        <f t="shared" si="40"/>
        <v>#VALUE!</v>
      </c>
      <c r="J149" s="45" t="e">
        <f t="shared" si="40"/>
        <v>#VALUE!</v>
      </c>
      <c r="K149" s="45" t="e">
        <f t="shared" si="40"/>
        <v>#VALUE!</v>
      </c>
      <c r="L149" s="45" t="e">
        <f t="shared" si="40"/>
        <v>#VALUE!</v>
      </c>
      <c r="M149" s="45" t="e">
        <f t="shared" si="40"/>
        <v>#VALUE!</v>
      </c>
      <c r="N149" s="45" t="e">
        <f t="shared" si="40"/>
        <v>#VALUE!</v>
      </c>
      <c r="O149" s="45" t="e">
        <f t="shared" si="40"/>
        <v>#VALUE!</v>
      </c>
      <c r="P149" s="45" t="e">
        <f t="shared" si="40"/>
        <v>#VALUE!</v>
      </c>
      <c r="Q149" s="45" t="e">
        <f t="shared" si="40"/>
        <v>#VALUE!</v>
      </c>
      <c r="R149" s="45" t="e">
        <f t="shared" si="40"/>
        <v>#VALUE!</v>
      </c>
      <c r="S149" s="45" t="e">
        <f t="shared" si="40"/>
        <v>#VALUE!</v>
      </c>
      <c r="T149" s="45" t="e">
        <f t="shared" si="40"/>
        <v>#VALUE!</v>
      </c>
      <c r="U149" s="45" t="e">
        <f t="shared" si="40"/>
        <v>#VALUE!</v>
      </c>
      <c r="V149" s="45" t="e">
        <f t="shared" si="40"/>
        <v>#VALUE!</v>
      </c>
      <c r="W149" s="45" t="e">
        <f t="shared" si="40"/>
        <v>#VALUE!</v>
      </c>
      <c r="X149" s="45" t="e">
        <f t="shared" si="40"/>
        <v>#VALUE!</v>
      </c>
      <c r="Y149" s="45" t="e">
        <f t="shared" si="40"/>
        <v>#VALUE!</v>
      </c>
      <c r="Z149" s="45" t="e">
        <f t="shared" si="40"/>
        <v>#VALUE!</v>
      </c>
      <c r="AA149" s="45" t="e">
        <f t="shared" si="40"/>
        <v>#VALUE!</v>
      </c>
      <c r="AB149" s="45" t="e">
        <f t="shared" si="40"/>
        <v>#VALUE!</v>
      </c>
      <c r="AC149" s="45" t="e">
        <f t="shared" si="40"/>
        <v>#VALUE!</v>
      </c>
      <c r="AD149" s="45" t="e">
        <f t="shared" si="40"/>
        <v>#VALUE!</v>
      </c>
      <c r="AE149" s="45" t="e">
        <f t="shared" si="40"/>
        <v>#VALUE!</v>
      </c>
      <c r="AF149" s="45" t="e">
        <f t="shared" si="40"/>
        <v>#VALUE!</v>
      </c>
      <c r="AG149" s="45" t="e">
        <f t="shared" si="40"/>
        <v>#VALUE!</v>
      </c>
      <c r="AH149" s="58"/>
      <c r="AI149" s="59"/>
    </row>
    <row r="150" spans="1:38" x14ac:dyDescent="0.15">
      <c r="A150" s="18"/>
      <c r="B150" s="60" t="s">
        <v>15</v>
      </c>
      <c r="C150" s="61" t="e">
        <f>IF(EDATE(C135,1)&gt;$G$5,"",EDATE(C135,1))</f>
        <v>#VALUE!</v>
      </c>
      <c r="D150" s="45" t="e">
        <f t="shared" ref="D150:AG150" si="41">IF(D149&gt;$G$5,"",IF(C150=EOMONTH(DATE($C147,$D147,1),0),"",IF(C150="","",C150+1)))</f>
        <v>#VALUE!</v>
      </c>
      <c r="E150" s="45" t="e">
        <f t="shared" si="41"/>
        <v>#VALUE!</v>
      </c>
      <c r="F150" s="45" t="e">
        <f t="shared" si="41"/>
        <v>#VALUE!</v>
      </c>
      <c r="G150" s="45" t="e">
        <f t="shared" si="41"/>
        <v>#VALUE!</v>
      </c>
      <c r="H150" s="45" t="e">
        <f t="shared" si="41"/>
        <v>#VALUE!</v>
      </c>
      <c r="I150" s="45" t="e">
        <f t="shared" si="41"/>
        <v>#VALUE!</v>
      </c>
      <c r="J150" s="45" t="e">
        <f t="shared" si="41"/>
        <v>#VALUE!</v>
      </c>
      <c r="K150" s="45" t="e">
        <f t="shared" si="41"/>
        <v>#VALUE!</v>
      </c>
      <c r="L150" s="45" t="e">
        <f t="shared" si="41"/>
        <v>#VALUE!</v>
      </c>
      <c r="M150" s="45" t="e">
        <f t="shared" si="41"/>
        <v>#VALUE!</v>
      </c>
      <c r="N150" s="45" t="e">
        <f t="shared" si="41"/>
        <v>#VALUE!</v>
      </c>
      <c r="O150" s="45" t="e">
        <f t="shared" si="41"/>
        <v>#VALUE!</v>
      </c>
      <c r="P150" s="45" t="e">
        <f t="shared" si="41"/>
        <v>#VALUE!</v>
      </c>
      <c r="Q150" s="45" t="e">
        <f t="shared" si="41"/>
        <v>#VALUE!</v>
      </c>
      <c r="R150" s="45" t="e">
        <f t="shared" si="41"/>
        <v>#VALUE!</v>
      </c>
      <c r="S150" s="45" t="e">
        <f t="shared" si="41"/>
        <v>#VALUE!</v>
      </c>
      <c r="T150" s="45" t="e">
        <f t="shared" si="41"/>
        <v>#VALUE!</v>
      </c>
      <c r="U150" s="45" t="e">
        <f t="shared" si="41"/>
        <v>#VALUE!</v>
      </c>
      <c r="V150" s="45" t="e">
        <f t="shared" si="41"/>
        <v>#VALUE!</v>
      </c>
      <c r="W150" s="45" t="e">
        <f t="shared" si="41"/>
        <v>#VALUE!</v>
      </c>
      <c r="X150" s="45" t="e">
        <f t="shared" si="41"/>
        <v>#VALUE!</v>
      </c>
      <c r="Y150" s="45" t="e">
        <f t="shared" si="41"/>
        <v>#VALUE!</v>
      </c>
      <c r="Z150" s="45" t="e">
        <f t="shared" si="41"/>
        <v>#VALUE!</v>
      </c>
      <c r="AA150" s="45" t="e">
        <f t="shared" si="41"/>
        <v>#VALUE!</v>
      </c>
      <c r="AB150" s="45" t="e">
        <f t="shared" si="41"/>
        <v>#VALUE!</v>
      </c>
      <c r="AC150" s="45" t="e">
        <f t="shared" si="41"/>
        <v>#VALUE!</v>
      </c>
      <c r="AD150" s="45" t="e">
        <f t="shared" si="41"/>
        <v>#VALUE!</v>
      </c>
      <c r="AE150" s="45" t="e">
        <f t="shared" si="41"/>
        <v>#VALUE!</v>
      </c>
      <c r="AF150" s="45" t="e">
        <f t="shared" si="41"/>
        <v>#VALUE!</v>
      </c>
      <c r="AG150" s="45" t="e">
        <f t="shared" si="41"/>
        <v>#VALUE!</v>
      </c>
      <c r="AH150" s="46" t="s">
        <v>16</v>
      </c>
      <c r="AI150" s="47">
        <f>+COUNTIFS(C153:AG153,"土",C154:AG154,"")+COUNTIFS(C153:AG153,"日",C154:AG154,"")</f>
        <v>0</v>
      </c>
    </row>
    <row r="151" spans="1:38" hidden="1" x14ac:dyDescent="0.15">
      <c r="A151" s="18"/>
      <c r="B151" s="60"/>
      <c r="C151" s="44" t="str">
        <f>IFERROR(VLOOKUP(C150,祝日!C:C,1,FALSE),"")</f>
        <v/>
      </c>
      <c r="D151" s="65" t="str">
        <f>IFERROR(VLOOKUP(D150,祝日!C:C,1,FALSE),"")</f>
        <v/>
      </c>
      <c r="E151" s="65" t="str">
        <f>IFERROR(VLOOKUP(E150,祝日!C:C,1,FALSE),"")</f>
        <v/>
      </c>
      <c r="F151" s="65" t="str">
        <f>IFERROR(VLOOKUP(F150,祝日!C:C,1,FALSE),"")</f>
        <v/>
      </c>
      <c r="G151" s="65" t="str">
        <f>IFERROR(VLOOKUP(G150,祝日!C:C,1,FALSE),"")</f>
        <v/>
      </c>
      <c r="H151" s="65" t="str">
        <f>IFERROR(VLOOKUP(H150,祝日!C:C,1,FALSE),"")</f>
        <v/>
      </c>
      <c r="I151" s="65" t="str">
        <f>IFERROR(VLOOKUP(I150,祝日!C:C,1,FALSE),"")</f>
        <v/>
      </c>
      <c r="J151" s="65" t="str">
        <f>IFERROR(VLOOKUP(J150,祝日!C:C,1,FALSE),"")</f>
        <v/>
      </c>
      <c r="K151" s="65" t="str">
        <f>IFERROR(VLOOKUP(K150,祝日!C:C,1,FALSE),"")</f>
        <v/>
      </c>
      <c r="L151" s="65" t="str">
        <f>IFERROR(VLOOKUP(L150,祝日!C:C,1,FALSE),"")</f>
        <v/>
      </c>
      <c r="M151" s="65" t="str">
        <f>IFERROR(VLOOKUP(M150,祝日!C:C,1,FALSE),"")</f>
        <v/>
      </c>
      <c r="N151" s="65" t="str">
        <f>IFERROR(VLOOKUP(N150,祝日!C:C,1,FALSE),"")</f>
        <v/>
      </c>
      <c r="O151" s="65" t="str">
        <f>IFERROR(VLOOKUP(O150,祝日!C:C,1,FALSE),"")</f>
        <v/>
      </c>
      <c r="P151" s="65" t="str">
        <f>IFERROR(VLOOKUP(P150,祝日!C:C,1,FALSE),"")</f>
        <v/>
      </c>
      <c r="Q151" s="65" t="str">
        <f>IFERROR(VLOOKUP(Q150,祝日!C:C,1,FALSE),"")</f>
        <v/>
      </c>
      <c r="R151" s="65" t="str">
        <f>IFERROR(VLOOKUP(R150,祝日!C:C,1,FALSE),"")</f>
        <v/>
      </c>
      <c r="S151" s="65" t="str">
        <f>IFERROR(VLOOKUP(S150,祝日!C:C,1,FALSE),"")</f>
        <v/>
      </c>
      <c r="T151" s="65" t="str">
        <f>IFERROR(VLOOKUP(T150,祝日!C:C,1,FALSE),"")</f>
        <v/>
      </c>
      <c r="U151" s="65" t="str">
        <f>IFERROR(VLOOKUP(U150,祝日!C:C,1,FALSE),"")</f>
        <v/>
      </c>
      <c r="V151" s="65" t="str">
        <f>IFERROR(VLOOKUP(V150,祝日!C:C,1,FALSE),"")</f>
        <v/>
      </c>
      <c r="W151" s="65" t="str">
        <f>IFERROR(VLOOKUP(W150,祝日!C:C,1,FALSE),"")</f>
        <v/>
      </c>
      <c r="X151" s="65" t="str">
        <f>IFERROR(VLOOKUP(X150,祝日!C:C,1,FALSE),"")</f>
        <v/>
      </c>
      <c r="Y151" s="65" t="str">
        <f>IFERROR(VLOOKUP(Y150,祝日!C:C,1,FALSE),"")</f>
        <v/>
      </c>
      <c r="Z151" s="65" t="str">
        <f>IFERROR(VLOOKUP(Z150,祝日!C:C,1,FALSE),"")</f>
        <v/>
      </c>
      <c r="AA151" s="65" t="str">
        <f>IFERROR(VLOOKUP(AA150,祝日!C:C,1,FALSE),"")</f>
        <v/>
      </c>
      <c r="AB151" s="65" t="str">
        <f>IFERROR(VLOOKUP(AB150,祝日!C:C,1,FALSE),"")</f>
        <v/>
      </c>
      <c r="AC151" s="65" t="str">
        <f>IFERROR(VLOOKUP(AC150,祝日!C:C,1,FALSE),"")</f>
        <v/>
      </c>
      <c r="AD151" s="65" t="str">
        <f>IFERROR(VLOOKUP(AD150,祝日!C:C,1,FALSE),"")</f>
        <v/>
      </c>
      <c r="AE151" s="65" t="str">
        <f>IFERROR(VLOOKUP(AE150,祝日!C:C,1,FALSE),"")</f>
        <v/>
      </c>
      <c r="AF151" s="65" t="str">
        <f>IFERROR(VLOOKUP(AF150,祝日!C:C,1,FALSE),"")</f>
        <v/>
      </c>
      <c r="AG151" s="65" t="str">
        <f>IFERROR(VLOOKUP(AG150,祝日!C:C,1,FALSE),"")</f>
        <v/>
      </c>
      <c r="AH151" s="46" t="s">
        <v>56</v>
      </c>
      <c r="AI151" s="47">
        <f>AI150+AI152</f>
        <v>0</v>
      </c>
    </row>
    <row r="152" spans="1:38" hidden="1" x14ac:dyDescent="0.15">
      <c r="A152" s="18"/>
      <c r="B152" s="60"/>
      <c r="C152" s="44" t="str">
        <f>IF(AND(OR(C153="土",C153="日"),C151&lt;&gt;0),"",C151)</f>
        <v/>
      </c>
      <c r="D152" s="44" t="str">
        <f t="shared" ref="D152:AG152" si="42">IF(AND(OR(D153="土",D153="日"),D151&lt;&gt;0),"",D151)</f>
        <v/>
      </c>
      <c r="E152" s="44" t="str">
        <f t="shared" si="42"/>
        <v/>
      </c>
      <c r="F152" s="44" t="str">
        <f t="shared" si="42"/>
        <v/>
      </c>
      <c r="G152" s="44" t="str">
        <f t="shared" si="42"/>
        <v/>
      </c>
      <c r="H152" s="44" t="str">
        <f t="shared" si="42"/>
        <v/>
      </c>
      <c r="I152" s="44" t="str">
        <f t="shared" si="42"/>
        <v/>
      </c>
      <c r="J152" s="44" t="str">
        <f t="shared" si="42"/>
        <v/>
      </c>
      <c r="K152" s="44" t="str">
        <f t="shared" si="42"/>
        <v/>
      </c>
      <c r="L152" s="44" t="str">
        <f t="shared" si="42"/>
        <v/>
      </c>
      <c r="M152" s="44" t="str">
        <f t="shared" si="42"/>
        <v/>
      </c>
      <c r="N152" s="44" t="str">
        <f t="shared" si="42"/>
        <v/>
      </c>
      <c r="O152" s="44" t="str">
        <f t="shared" si="42"/>
        <v/>
      </c>
      <c r="P152" s="44" t="str">
        <f t="shared" si="42"/>
        <v/>
      </c>
      <c r="Q152" s="44" t="str">
        <f t="shared" si="42"/>
        <v/>
      </c>
      <c r="R152" s="44" t="str">
        <f t="shared" si="42"/>
        <v/>
      </c>
      <c r="S152" s="44" t="str">
        <f t="shared" si="42"/>
        <v/>
      </c>
      <c r="T152" s="44" t="str">
        <f t="shared" si="42"/>
        <v/>
      </c>
      <c r="U152" s="44" t="str">
        <f t="shared" si="42"/>
        <v/>
      </c>
      <c r="V152" s="44" t="str">
        <f t="shared" si="42"/>
        <v/>
      </c>
      <c r="W152" s="44" t="str">
        <f t="shared" si="42"/>
        <v/>
      </c>
      <c r="X152" s="44" t="str">
        <f t="shared" si="42"/>
        <v/>
      </c>
      <c r="Y152" s="44" t="str">
        <f t="shared" si="42"/>
        <v/>
      </c>
      <c r="Z152" s="44" t="str">
        <f t="shared" si="42"/>
        <v/>
      </c>
      <c r="AA152" s="44" t="str">
        <f t="shared" si="42"/>
        <v/>
      </c>
      <c r="AB152" s="44" t="str">
        <f t="shared" si="42"/>
        <v/>
      </c>
      <c r="AC152" s="44" t="str">
        <f t="shared" si="42"/>
        <v/>
      </c>
      <c r="AD152" s="44" t="str">
        <f t="shared" si="42"/>
        <v/>
      </c>
      <c r="AE152" s="44" t="str">
        <f t="shared" si="42"/>
        <v/>
      </c>
      <c r="AF152" s="44" t="str">
        <f t="shared" si="42"/>
        <v/>
      </c>
      <c r="AG152" s="44" t="str">
        <f t="shared" si="42"/>
        <v/>
      </c>
      <c r="AH152" s="66" t="s">
        <v>55</v>
      </c>
      <c r="AI152" s="47">
        <f>COUNT(C152:AG152)</f>
        <v>0</v>
      </c>
    </row>
    <row r="153" spans="1:38" x14ac:dyDescent="0.15">
      <c r="A153" s="18"/>
      <c r="B153" s="39" t="s">
        <v>5</v>
      </c>
      <c r="C153" s="62" t="str">
        <f>IFERROR(TEXT(WEEKDAY(+C150),"aaa"),"")</f>
        <v/>
      </c>
      <c r="D153" s="62" t="str">
        <f t="shared" ref="D153:AG153" si="43">IFERROR(TEXT(WEEKDAY(+D150),"aaa"),"")</f>
        <v/>
      </c>
      <c r="E153" s="62" t="str">
        <f t="shared" si="43"/>
        <v/>
      </c>
      <c r="F153" s="62" t="str">
        <f t="shared" si="43"/>
        <v/>
      </c>
      <c r="G153" s="62" t="str">
        <f t="shared" si="43"/>
        <v/>
      </c>
      <c r="H153" s="62" t="str">
        <f t="shared" si="43"/>
        <v/>
      </c>
      <c r="I153" s="62" t="str">
        <f t="shared" si="43"/>
        <v/>
      </c>
      <c r="J153" s="62" t="str">
        <f t="shared" si="43"/>
        <v/>
      </c>
      <c r="K153" s="62" t="str">
        <f t="shared" si="43"/>
        <v/>
      </c>
      <c r="L153" s="62" t="str">
        <f t="shared" si="43"/>
        <v/>
      </c>
      <c r="M153" s="62" t="str">
        <f t="shared" si="43"/>
        <v/>
      </c>
      <c r="N153" s="62" t="str">
        <f t="shared" si="43"/>
        <v/>
      </c>
      <c r="O153" s="62" t="str">
        <f t="shared" si="43"/>
        <v/>
      </c>
      <c r="P153" s="62" t="str">
        <f t="shared" si="43"/>
        <v/>
      </c>
      <c r="Q153" s="62" t="str">
        <f t="shared" si="43"/>
        <v/>
      </c>
      <c r="R153" s="62" t="str">
        <f t="shared" si="43"/>
        <v/>
      </c>
      <c r="S153" s="62" t="str">
        <f t="shared" si="43"/>
        <v/>
      </c>
      <c r="T153" s="62" t="str">
        <f t="shared" si="43"/>
        <v/>
      </c>
      <c r="U153" s="62" t="str">
        <f t="shared" si="43"/>
        <v/>
      </c>
      <c r="V153" s="62" t="str">
        <f t="shared" si="43"/>
        <v/>
      </c>
      <c r="W153" s="62" t="str">
        <f t="shared" si="43"/>
        <v/>
      </c>
      <c r="X153" s="62" t="str">
        <f t="shared" si="43"/>
        <v/>
      </c>
      <c r="Y153" s="62" t="str">
        <f t="shared" si="43"/>
        <v/>
      </c>
      <c r="Z153" s="62" t="str">
        <f t="shared" si="43"/>
        <v/>
      </c>
      <c r="AA153" s="62" t="str">
        <f t="shared" si="43"/>
        <v/>
      </c>
      <c r="AB153" s="62" t="str">
        <f t="shared" si="43"/>
        <v/>
      </c>
      <c r="AC153" s="62" t="str">
        <f t="shared" si="43"/>
        <v/>
      </c>
      <c r="AD153" s="62" t="str">
        <f t="shared" si="43"/>
        <v/>
      </c>
      <c r="AE153" s="62" t="str">
        <f t="shared" si="43"/>
        <v/>
      </c>
      <c r="AF153" s="62" t="str">
        <f t="shared" si="43"/>
        <v/>
      </c>
      <c r="AG153" s="62" t="str">
        <f t="shared" si="43"/>
        <v/>
      </c>
      <c r="AH153" s="46" t="s">
        <v>18</v>
      </c>
      <c r="AI153" s="47">
        <f>+COUNTIF(C154:AG154,"夏休")+COUNTIF(C154:AG154,"冬休")+COUNTIF(C154:AG154,"中止")+COUNTIF(C154:AG154,"準備")+COUNTIF(C154:AG154,"片付")</f>
        <v>0</v>
      </c>
    </row>
    <row r="154" spans="1:38" ht="13.5" customHeight="1" x14ac:dyDescent="0.15">
      <c r="A154" s="18"/>
      <c r="B154" s="97" t="s">
        <v>17</v>
      </c>
      <c r="C154" s="99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4"/>
      <c r="AH154" s="49" t="s">
        <v>2</v>
      </c>
      <c r="AI154" s="50">
        <f>COUNT(C150:AG150)-AI153</f>
        <v>0</v>
      </c>
    </row>
    <row r="155" spans="1:38" ht="13.5" customHeight="1" x14ac:dyDescent="0.15">
      <c r="A155" s="18"/>
      <c r="B155" s="98"/>
      <c r="C155" s="99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4"/>
      <c r="AH155" s="49" t="s">
        <v>6</v>
      </c>
      <c r="AI155" s="50">
        <f>+COUNTIF(C156:AG157,"休")</f>
        <v>0</v>
      </c>
      <c r="AJ155" s="7" t="e">
        <f>IF(AI156&gt;0.285,"",IF(AI155&lt;AI150,"←計画日数が足りません",""))</f>
        <v>#DIV/0!</v>
      </c>
    </row>
    <row r="156" spans="1:38" ht="13.5" customHeight="1" x14ac:dyDescent="0.15">
      <c r="A156" s="18"/>
      <c r="B156" s="95" t="s">
        <v>0</v>
      </c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8"/>
      <c r="AH156" s="49" t="s">
        <v>8</v>
      </c>
      <c r="AI156" s="8" t="e">
        <f>+AI155/AI154</f>
        <v>#DIV/0!</v>
      </c>
    </row>
    <row r="157" spans="1:38" x14ac:dyDescent="0.15">
      <c r="A157" s="18"/>
      <c r="B157" s="95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8"/>
      <c r="AH157" s="49" t="s">
        <v>9</v>
      </c>
      <c r="AI157" s="50">
        <f>+COUNTA(C158:AG159)</f>
        <v>0</v>
      </c>
    </row>
    <row r="158" spans="1:38" x14ac:dyDescent="0.15">
      <c r="A158" s="18"/>
      <c r="B158" s="89" t="s">
        <v>7</v>
      </c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0"/>
      <c r="AH158" s="51" t="s">
        <v>4</v>
      </c>
      <c r="AI158" s="9" t="e">
        <f>+AI157/AI154</f>
        <v>#DIV/0!</v>
      </c>
      <c r="AL158" s="2">
        <f>+COUNTIF(C156:AG157,"休")</f>
        <v>0</v>
      </c>
    </row>
    <row r="159" spans="1:38" x14ac:dyDescent="0.15">
      <c r="A159" s="18"/>
      <c r="B159" s="90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1"/>
      <c r="AH159" s="52" t="s">
        <v>13</v>
      </c>
      <c r="AI159" s="10" t="str">
        <f>IF(7&gt;AI154,"対象外",IF(AI157&gt;=AI150,"OK","NG"))</f>
        <v>対象外</v>
      </c>
      <c r="AJ159" s="7" t="str">
        <f>IF(AI159="対象外","←７日間に満たない期間は達成判定の対象外",IF(AI159="NG","←月単位未達成","←月単位達成"))</f>
        <v>←７日間に満たない期間は達成判定の対象外</v>
      </c>
      <c r="AL159" s="12" t="str">
        <f>IF(7&gt;AI154,"対象外",IF(AL158&gt;=AI150,"OK","NG"))</f>
        <v>対象外</v>
      </c>
    </row>
    <row r="160" spans="1:38" x14ac:dyDescent="0.15">
      <c r="A160" s="18"/>
      <c r="B160" s="17"/>
      <c r="C160" s="17"/>
      <c r="D160" s="17"/>
      <c r="E160" s="17"/>
      <c r="F160" s="54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8"/>
      <c r="AI160" s="17"/>
    </row>
    <row r="161" spans="1:38" hidden="1" x14ac:dyDescent="0.15">
      <c r="A161" s="18"/>
      <c r="B161" s="17"/>
      <c r="C161" s="17" t="e">
        <f>YEAR(C164)</f>
        <v>#VALUE!</v>
      </c>
      <c r="D161" s="17" t="e">
        <f>MONTH(C164)</f>
        <v>#VALUE!</v>
      </c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8"/>
      <c r="AI161" s="17"/>
    </row>
    <row r="162" spans="1:38" x14ac:dyDescent="0.15">
      <c r="A162" s="18"/>
      <c r="B162" s="19" t="s">
        <v>14</v>
      </c>
      <c r="C162" s="85" t="e">
        <f>C164</f>
        <v>#VALUE!</v>
      </c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7"/>
    </row>
    <row r="163" spans="1:38" hidden="1" x14ac:dyDescent="0.15">
      <c r="A163" s="18"/>
      <c r="B163" s="57"/>
      <c r="C163" s="45" t="e">
        <f>DATE($C161,$D161,1)</f>
        <v>#VALUE!</v>
      </c>
      <c r="D163" s="45" t="e">
        <f t="shared" ref="D163:AG163" si="44">C163+1</f>
        <v>#VALUE!</v>
      </c>
      <c r="E163" s="45" t="e">
        <f t="shared" si="44"/>
        <v>#VALUE!</v>
      </c>
      <c r="F163" s="45" t="e">
        <f t="shared" si="44"/>
        <v>#VALUE!</v>
      </c>
      <c r="G163" s="45" t="e">
        <f t="shared" si="44"/>
        <v>#VALUE!</v>
      </c>
      <c r="H163" s="45" t="e">
        <f t="shared" si="44"/>
        <v>#VALUE!</v>
      </c>
      <c r="I163" s="45" t="e">
        <f t="shared" si="44"/>
        <v>#VALUE!</v>
      </c>
      <c r="J163" s="45" t="e">
        <f t="shared" si="44"/>
        <v>#VALUE!</v>
      </c>
      <c r="K163" s="45" t="e">
        <f t="shared" si="44"/>
        <v>#VALUE!</v>
      </c>
      <c r="L163" s="45" t="e">
        <f t="shared" si="44"/>
        <v>#VALUE!</v>
      </c>
      <c r="M163" s="45" t="e">
        <f t="shared" si="44"/>
        <v>#VALUE!</v>
      </c>
      <c r="N163" s="45" t="e">
        <f t="shared" si="44"/>
        <v>#VALUE!</v>
      </c>
      <c r="O163" s="45" t="e">
        <f t="shared" si="44"/>
        <v>#VALUE!</v>
      </c>
      <c r="P163" s="45" t="e">
        <f t="shared" si="44"/>
        <v>#VALUE!</v>
      </c>
      <c r="Q163" s="45" t="e">
        <f t="shared" si="44"/>
        <v>#VALUE!</v>
      </c>
      <c r="R163" s="45" t="e">
        <f t="shared" si="44"/>
        <v>#VALUE!</v>
      </c>
      <c r="S163" s="45" t="e">
        <f t="shared" si="44"/>
        <v>#VALUE!</v>
      </c>
      <c r="T163" s="45" t="e">
        <f t="shared" si="44"/>
        <v>#VALUE!</v>
      </c>
      <c r="U163" s="45" t="e">
        <f t="shared" si="44"/>
        <v>#VALUE!</v>
      </c>
      <c r="V163" s="45" t="e">
        <f t="shared" si="44"/>
        <v>#VALUE!</v>
      </c>
      <c r="W163" s="45" t="e">
        <f t="shared" si="44"/>
        <v>#VALUE!</v>
      </c>
      <c r="X163" s="45" t="e">
        <f t="shared" si="44"/>
        <v>#VALUE!</v>
      </c>
      <c r="Y163" s="45" t="e">
        <f t="shared" si="44"/>
        <v>#VALUE!</v>
      </c>
      <c r="Z163" s="45" t="e">
        <f t="shared" si="44"/>
        <v>#VALUE!</v>
      </c>
      <c r="AA163" s="45" t="e">
        <f t="shared" si="44"/>
        <v>#VALUE!</v>
      </c>
      <c r="AB163" s="45" t="e">
        <f t="shared" si="44"/>
        <v>#VALUE!</v>
      </c>
      <c r="AC163" s="45" t="e">
        <f t="shared" si="44"/>
        <v>#VALUE!</v>
      </c>
      <c r="AD163" s="45" t="e">
        <f t="shared" si="44"/>
        <v>#VALUE!</v>
      </c>
      <c r="AE163" s="45" t="e">
        <f t="shared" si="44"/>
        <v>#VALUE!</v>
      </c>
      <c r="AF163" s="45" t="e">
        <f t="shared" si="44"/>
        <v>#VALUE!</v>
      </c>
      <c r="AG163" s="45" t="e">
        <f t="shared" si="44"/>
        <v>#VALUE!</v>
      </c>
      <c r="AH163" s="58"/>
      <c r="AI163" s="59"/>
    </row>
    <row r="164" spans="1:38" x14ac:dyDescent="0.15">
      <c r="A164" s="18"/>
      <c r="B164" s="60" t="s">
        <v>15</v>
      </c>
      <c r="C164" s="61" t="e">
        <f>IF(EDATE(C149,1)&gt;$G$5,"",EDATE(C149,1))</f>
        <v>#VALUE!</v>
      </c>
      <c r="D164" s="45" t="e">
        <f t="shared" ref="D164:AG164" si="45">IF(D163&gt;$G$5,"",IF(C164=EOMONTH(DATE($C161,$D161,1),0),"",IF(C164="","",C164+1)))</f>
        <v>#VALUE!</v>
      </c>
      <c r="E164" s="45" t="e">
        <f t="shared" si="45"/>
        <v>#VALUE!</v>
      </c>
      <c r="F164" s="45" t="e">
        <f t="shared" si="45"/>
        <v>#VALUE!</v>
      </c>
      <c r="G164" s="45" t="e">
        <f t="shared" si="45"/>
        <v>#VALUE!</v>
      </c>
      <c r="H164" s="45" t="e">
        <f t="shared" si="45"/>
        <v>#VALUE!</v>
      </c>
      <c r="I164" s="45" t="e">
        <f t="shared" si="45"/>
        <v>#VALUE!</v>
      </c>
      <c r="J164" s="45" t="e">
        <f t="shared" si="45"/>
        <v>#VALUE!</v>
      </c>
      <c r="K164" s="45" t="e">
        <f t="shared" si="45"/>
        <v>#VALUE!</v>
      </c>
      <c r="L164" s="45" t="e">
        <f t="shared" si="45"/>
        <v>#VALUE!</v>
      </c>
      <c r="M164" s="45" t="e">
        <f t="shared" si="45"/>
        <v>#VALUE!</v>
      </c>
      <c r="N164" s="45" t="e">
        <f t="shared" si="45"/>
        <v>#VALUE!</v>
      </c>
      <c r="O164" s="45" t="e">
        <f t="shared" si="45"/>
        <v>#VALUE!</v>
      </c>
      <c r="P164" s="45" t="e">
        <f>IF(P163&gt;$G$5,"",IF(O164=EOMONTH(DATE($C161,$D161,1),0),"",IF(O164="","",O164+1)))</f>
        <v>#VALUE!</v>
      </c>
      <c r="Q164" s="45" t="e">
        <f t="shared" si="45"/>
        <v>#VALUE!</v>
      </c>
      <c r="R164" s="45" t="e">
        <f t="shared" si="45"/>
        <v>#VALUE!</v>
      </c>
      <c r="S164" s="45" t="e">
        <f t="shared" si="45"/>
        <v>#VALUE!</v>
      </c>
      <c r="T164" s="45" t="e">
        <f t="shared" si="45"/>
        <v>#VALUE!</v>
      </c>
      <c r="U164" s="45" t="e">
        <f t="shared" si="45"/>
        <v>#VALUE!</v>
      </c>
      <c r="V164" s="45" t="e">
        <f t="shared" si="45"/>
        <v>#VALUE!</v>
      </c>
      <c r="W164" s="45" t="e">
        <f t="shared" si="45"/>
        <v>#VALUE!</v>
      </c>
      <c r="X164" s="45" t="e">
        <f t="shared" si="45"/>
        <v>#VALUE!</v>
      </c>
      <c r="Y164" s="45" t="e">
        <f t="shared" si="45"/>
        <v>#VALUE!</v>
      </c>
      <c r="Z164" s="45" t="e">
        <f t="shared" si="45"/>
        <v>#VALUE!</v>
      </c>
      <c r="AA164" s="45" t="e">
        <f t="shared" si="45"/>
        <v>#VALUE!</v>
      </c>
      <c r="AB164" s="45" t="e">
        <f t="shared" si="45"/>
        <v>#VALUE!</v>
      </c>
      <c r="AC164" s="45" t="e">
        <f t="shared" si="45"/>
        <v>#VALUE!</v>
      </c>
      <c r="AD164" s="45" t="e">
        <f t="shared" si="45"/>
        <v>#VALUE!</v>
      </c>
      <c r="AE164" s="45" t="e">
        <f t="shared" si="45"/>
        <v>#VALUE!</v>
      </c>
      <c r="AF164" s="45" t="e">
        <f t="shared" si="45"/>
        <v>#VALUE!</v>
      </c>
      <c r="AG164" s="45" t="e">
        <f t="shared" si="45"/>
        <v>#VALUE!</v>
      </c>
      <c r="AH164" s="46" t="s">
        <v>16</v>
      </c>
      <c r="AI164" s="47">
        <f>+COUNTIFS(C167:AG167,"土",C168:AG168,"")+COUNTIFS(C167:AG167,"日",C168:AG168,"")</f>
        <v>0</v>
      </c>
    </row>
    <row r="165" spans="1:38" hidden="1" x14ac:dyDescent="0.15">
      <c r="A165" s="18"/>
      <c r="B165" s="60"/>
      <c r="C165" s="44" t="str">
        <f>IFERROR(VLOOKUP(C164,祝日!C:C,1,FALSE),"")</f>
        <v/>
      </c>
      <c r="D165" s="65" t="str">
        <f>IFERROR(VLOOKUP(D164,祝日!C:C,1,FALSE),"")</f>
        <v/>
      </c>
      <c r="E165" s="65" t="str">
        <f>IFERROR(VLOOKUP(E164,祝日!C:C,1,FALSE),"")</f>
        <v/>
      </c>
      <c r="F165" s="65" t="str">
        <f>IFERROR(VLOOKUP(F164,祝日!C:C,1,FALSE),"")</f>
        <v/>
      </c>
      <c r="G165" s="65" t="str">
        <f>IFERROR(VLOOKUP(G164,祝日!C:C,1,FALSE),"")</f>
        <v/>
      </c>
      <c r="H165" s="65" t="str">
        <f>IFERROR(VLOOKUP(H164,祝日!C:C,1,FALSE),"")</f>
        <v/>
      </c>
      <c r="I165" s="65" t="str">
        <f>IFERROR(VLOOKUP(I164,祝日!C:C,1,FALSE),"")</f>
        <v/>
      </c>
      <c r="J165" s="65" t="str">
        <f>IFERROR(VLOOKUP(J164,祝日!C:C,1,FALSE),"")</f>
        <v/>
      </c>
      <c r="K165" s="65" t="str">
        <f>IFERROR(VLOOKUP(K164,祝日!C:C,1,FALSE),"")</f>
        <v/>
      </c>
      <c r="L165" s="65" t="str">
        <f>IFERROR(VLOOKUP(L164,祝日!C:C,1,FALSE),"")</f>
        <v/>
      </c>
      <c r="M165" s="65" t="str">
        <f>IFERROR(VLOOKUP(M164,祝日!C:C,1,FALSE),"")</f>
        <v/>
      </c>
      <c r="N165" s="65" t="str">
        <f>IFERROR(VLOOKUP(N164,祝日!C:C,1,FALSE),"")</f>
        <v/>
      </c>
      <c r="O165" s="65" t="str">
        <f>IFERROR(VLOOKUP(O164,祝日!C:C,1,FALSE),"")</f>
        <v/>
      </c>
      <c r="P165" s="65" t="str">
        <f>IFERROR(VLOOKUP(P164,祝日!C:C,1,FALSE),"")</f>
        <v/>
      </c>
      <c r="Q165" s="65" t="str">
        <f>IFERROR(VLOOKUP(Q164,祝日!C:C,1,FALSE),"")</f>
        <v/>
      </c>
      <c r="R165" s="65" t="str">
        <f>IFERROR(VLOOKUP(R164,祝日!C:C,1,FALSE),"")</f>
        <v/>
      </c>
      <c r="S165" s="65" t="str">
        <f>IFERROR(VLOOKUP(S164,祝日!C:C,1,FALSE),"")</f>
        <v/>
      </c>
      <c r="T165" s="65" t="str">
        <f>IFERROR(VLOOKUP(T164,祝日!C:C,1,FALSE),"")</f>
        <v/>
      </c>
      <c r="U165" s="65" t="str">
        <f>IFERROR(VLOOKUP(U164,祝日!C:C,1,FALSE),"")</f>
        <v/>
      </c>
      <c r="V165" s="65" t="str">
        <f>IFERROR(VLOOKUP(V164,祝日!C:C,1,FALSE),"")</f>
        <v/>
      </c>
      <c r="W165" s="65" t="str">
        <f>IFERROR(VLOOKUP(W164,祝日!C:C,1,FALSE),"")</f>
        <v/>
      </c>
      <c r="X165" s="65" t="str">
        <f>IFERROR(VLOOKUP(X164,祝日!C:C,1,FALSE),"")</f>
        <v/>
      </c>
      <c r="Y165" s="65" t="str">
        <f>IFERROR(VLOOKUP(Y164,祝日!C:C,1,FALSE),"")</f>
        <v/>
      </c>
      <c r="Z165" s="65" t="str">
        <f>IFERROR(VLOOKUP(Z164,祝日!C:C,1,FALSE),"")</f>
        <v/>
      </c>
      <c r="AA165" s="65" t="str">
        <f>IFERROR(VLOOKUP(AA164,祝日!C:C,1,FALSE),"")</f>
        <v/>
      </c>
      <c r="AB165" s="65" t="str">
        <f>IFERROR(VLOOKUP(AB164,祝日!C:C,1,FALSE),"")</f>
        <v/>
      </c>
      <c r="AC165" s="65" t="str">
        <f>IFERROR(VLOOKUP(AC164,祝日!C:C,1,FALSE),"")</f>
        <v/>
      </c>
      <c r="AD165" s="65" t="str">
        <f>IFERROR(VLOOKUP(AD164,祝日!C:C,1,FALSE),"")</f>
        <v/>
      </c>
      <c r="AE165" s="65" t="str">
        <f>IFERROR(VLOOKUP(AE164,祝日!C:C,1,FALSE),"")</f>
        <v/>
      </c>
      <c r="AF165" s="65" t="str">
        <f>IFERROR(VLOOKUP(AF164,祝日!C:C,1,FALSE),"")</f>
        <v/>
      </c>
      <c r="AG165" s="65" t="str">
        <f>IFERROR(VLOOKUP(AG164,祝日!C:C,1,FALSE),"")</f>
        <v/>
      </c>
      <c r="AH165" s="46" t="s">
        <v>56</v>
      </c>
      <c r="AI165" s="47">
        <f>AI164+AI166</f>
        <v>0</v>
      </c>
    </row>
    <row r="166" spans="1:38" hidden="1" x14ac:dyDescent="0.15">
      <c r="A166" s="18"/>
      <c r="B166" s="60"/>
      <c r="C166" s="44" t="str">
        <f>IF(AND(OR(C167="土",C167="日"),C165&lt;&gt;0),"",C165)</f>
        <v/>
      </c>
      <c r="D166" s="44" t="str">
        <f t="shared" ref="D166:AG166" si="46">IF(AND(OR(D167="土",D167="日"),D165&lt;&gt;0),"",D165)</f>
        <v/>
      </c>
      <c r="E166" s="44" t="str">
        <f t="shared" si="46"/>
        <v/>
      </c>
      <c r="F166" s="44" t="str">
        <f t="shared" si="46"/>
        <v/>
      </c>
      <c r="G166" s="44" t="str">
        <f t="shared" si="46"/>
        <v/>
      </c>
      <c r="H166" s="44" t="str">
        <f t="shared" si="46"/>
        <v/>
      </c>
      <c r="I166" s="44" t="str">
        <f t="shared" si="46"/>
        <v/>
      </c>
      <c r="J166" s="44" t="str">
        <f t="shared" si="46"/>
        <v/>
      </c>
      <c r="K166" s="44" t="str">
        <f t="shared" si="46"/>
        <v/>
      </c>
      <c r="L166" s="44" t="str">
        <f t="shared" si="46"/>
        <v/>
      </c>
      <c r="M166" s="44" t="str">
        <f t="shared" si="46"/>
        <v/>
      </c>
      <c r="N166" s="44" t="str">
        <f t="shared" si="46"/>
        <v/>
      </c>
      <c r="O166" s="44" t="str">
        <f t="shared" si="46"/>
        <v/>
      </c>
      <c r="P166" s="44" t="str">
        <f t="shared" si="46"/>
        <v/>
      </c>
      <c r="Q166" s="44" t="str">
        <f t="shared" si="46"/>
        <v/>
      </c>
      <c r="R166" s="44" t="str">
        <f t="shared" si="46"/>
        <v/>
      </c>
      <c r="S166" s="44" t="str">
        <f t="shared" si="46"/>
        <v/>
      </c>
      <c r="T166" s="44" t="str">
        <f t="shared" si="46"/>
        <v/>
      </c>
      <c r="U166" s="44" t="str">
        <f t="shared" si="46"/>
        <v/>
      </c>
      <c r="V166" s="44" t="str">
        <f t="shared" si="46"/>
        <v/>
      </c>
      <c r="W166" s="44" t="str">
        <f t="shared" si="46"/>
        <v/>
      </c>
      <c r="X166" s="44" t="str">
        <f t="shared" si="46"/>
        <v/>
      </c>
      <c r="Y166" s="44" t="str">
        <f t="shared" si="46"/>
        <v/>
      </c>
      <c r="Z166" s="44" t="str">
        <f t="shared" si="46"/>
        <v/>
      </c>
      <c r="AA166" s="44" t="str">
        <f t="shared" si="46"/>
        <v/>
      </c>
      <c r="AB166" s="44" t="str">
        <f t="shared" si="46"/>
        <v/>
      </c>
      <c r="AC166" s="44" t="str">
        <f t="shared" si="46"/>
        <v/>
      </c>
      <c r="AD166" s="44" t="str">
        <f t="shared" si="46"/>
        <v/>
      </c>
      <c r="AE166" s="44" t="str">
        <f t="shared" si="46"/>
        <v/>
      </c>
      <c r="AF166" s="44" t="str">
        <f t="shared" si="46"/>
        <v/>
      </c>
      <c r="AG166" s="44" t="str">
        <f t="shared" si="46"/>
        <v/>
      </c>
      <c r="AH166" s="66" t="s">
        <v>55</v>
      </c>
      <c r="AI166" s="47">
        <f>COUNT(C166:AG166)</f>
        <v>0</v>
      </c>
    </row>
    <row r="167" spans="1:38" x14ac:dyDescent="0.15">
      <c r="A167" s="18"/>
      <c r="B167" s="39" t="s">
        <v>5</v>
      </c>
      <c r="C167" s="62" t="str">
        <f>IFERROR(TEXT(WEEKDAY(+C164),"aaa"),"")</f>
        <v/>
      </c>
      <c r="D167" s="62" t="str">
        <f t="shared" ref="D167:AG167" si="47">IFERROR(TEXT(WEEKDAY(+D164),"aaa"),"")</f>
        <v/>
      </c>
      <c r="E167" s="62" t="str">
        <f t="shared" si="47"/>
        <v/>
      </c>
      <c r="F167" s="62" t="str">
        <f t="shared" si="47"/>
        <v/>
      </c>
      <c r="G167" s="62" t="str">
        <f t="shared" si="47"/>
        <v/>
      </c>
      <c r="H167" s="62" t="str">
        <f t="shared" si="47"/>
        <v/>
      </c>
      <c r="I167" s="62" t="str">
        <f t="shared" si="47"/>
        <v/>
      </c>
      <c r="J167" s="62" t="str">
        <f t="shared" si="47"/>
        <v/>
      </c>
      <c r="K167" s="62" t="str">
        <f t="shared" si="47"/>
        <v/>
      </c>
      <c r="L167" s="62" t="str">
        <f t="shared" si="47"/>
        <v/>
      </c>
      <c r="M167" s="62" t="str">
        <f t="shared" si="47"/>
        <v/>
      </c>
      <c r="N167" s="62" t="str">
        <f t="shared" si="47"/>
        <v/>
      </c>
      <c r="O167" s="62" t="str">
        <f t="shared" si="47"/>
        <v/>
      </c>
      <c r="P167" s="62" t="str">
        <f t="shared" si="47"/>
        <v/>
      </c>
      <c r="Q167" s="62" t="str">
        <f t="shared" si="47"/>
        <v/>
      </c>
      <c r="R167" s="62" t="str">
        <f t="shared" si="47"/>
        <v/>
      </c>
      <c r="S167" s="62" t="str">
        <f t="shared" si="47"/>
        <v/>
      </c>
      <c r="T167" s="62" t="str">
        <f t="shared" si="47"/>
        <v/>
      </c>
      <c r="U167" s="62" t="str">
        <f t="shared" si="47"/>
        <v/>
      </c>
      <c r="V167" s="62" t="str">
        <f t="shared" si="47"/>
        <v/>
      </c>
      <c r="W167" s="62" t="str">
        <f t="shared" si="47"/>
        <v/>
      </c>
      <c r="X167" s="62" t="str">
        <f t="shared" si="47"/>
        <v/>
      </c>
      <c r="Y167" s="62" t="str">
        <f t="shared" si="47"/>
        <v/>
      </c>
      <c r="Z167" s="62" t="str">
        <f t="shared" si="47"/>
        <v/>
      </c>
      <c r="AA167" s="62" t="str">
        <f t="shared" si="47"/>
        <v/>
      </c>
      <c r="AB167" s="62" t="str">
        <f t="shared" si="47"/>
        <v/>
      </c>
      <c r="AC167" s="62" t="str">
        <f t="shared" si="47"/>
        <v/>
      </c>
      <c r="AD167" s="62" t="str">
        <f t="shared" si="47"/>
        <v/>
      </c>
      <c r="AE167" s="62" t="str">
        <f t="shared" si="47"/>
        <v/>
      </c>
      <c r="AF167" s="62" t="str">
        <f t="shared" si="47"/>
        <v/>
      </c>
      <c r="AG167" s="62" t="str">
        <f t="shared" si="47"/>
        <v/>
      </c>
      <c r="AH167" s="46" t="s">
        <v>18</v>
      </c>
      <c r="AI167" s="47">
        <f>+COUNTIF(C168:AG168,"夏休")+COUNTIF(C168:AG168,"冬休")+COUNTIF(C168:AG168,"中止")+COUNTIF(C168:AG168,"準備")+COUNTIF(C168:AG168,"片付")</f>
        <v>0</v>
      </c>
    </row>
    <row r="168" spans="1:38" ht="13.5" customHeight="1" x14ac:dyDescent="0.15">
      <c r="A168" s="18"/>
      <c r="B168" s="97" t="s">
        <v>17</v>
      </c>
      <c r="C168" s="99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4"/>
      <c r="AH168" s="49" t="s">
        <v>2</v>
      </c>
      <c r="AI168" s="50">
        <f>COUNT(C164:AG164)-AI167</f>
        <v>0</v>
      </c>
    </row>
    <row r="169" spans="1:38" ht="13.5" customHeight="1" x14ac:dyDescent="0.15">
      <c r="A169" s="18"/>
      <c r="B169" s="98"/>
      <c r="C169" s="99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4"/>
      <c r="AH169" s="49" t="s">
        <v>6</v>
      </c>
      <c r="AI169" s="50">
        <f>+COUNTIF(C170:AG171,"休")</f>
        <v>0</v>
      </c>
      <c r="AJ169" s="7" t="e">
        <f>IF(AI170&gt;0.285,"",IF(AI169&lt;AI164,"←計画日数が足りません",""))</f>
        <v>#DIV/0!</v>
      </c>
    </row>
    <row r="170" spans="1:38" ht="13.5" customHeight="1" x14ac:dyDescent="0.15">
      <c r="A170" s="18"/>
      <c r="B170" s="95" t="s">
        <v>0</v>
      </c>
      <c r="C170" s="96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8"/>
      <c r="AH170" s="49" t="s">
        <v>8</v>
      </c>
      <c r="AI170" s="8" t="e">
        <f>+AI169/AI168</f>
        <v>#DIV/0!</v>
      </c>
    </row>
    <row r="171" spans="1:38" x14ac:dyDescent="0.15">
      <c r="A171" s="18"/>
      <c r="B171" s="95"/>
      <c r="C171" s="96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8"/>
      <c r="AH171" s="49" t="s">
        <v>9</v>
      </c>
      <c r="AI171" s="50">
        <f>+COUNTA(C172:AG173)</f>
        <v>0</v>
      </c>
    </row>
    <row r="172" spans="1:38" x14ac:dyDescent="0.15">
      <c r="A172" s="18"/>
      <c r="B172" s="89" t="s">
        <v>7</v>
      </c>
      <c r="C172" s="91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0"/>
      <c r="AH172" s="51" t="s">
        <v>4</v>
      </c>
      <c r="AI172" s="9" t="e">
        <f>+AI171/AI168</f>
        <v>#DIV/0!</v>
      </c>
      <c r="AL172" s="2">
        <f>+COUNTIF(C170:AG171,"休")</f>
        <v>0</v>
      </c>
    </row>
    <row r="173" spans="1:38" x14ac:dyDescent="0.15">
      <c r="A173" s="18"/>
      <c r="B173" s="90"/>
      <c r="C173" s="92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1"/>
      <c r="AH173" s="52" t="s">
        <v>13</v>
      </c>
      <c r="AI173" s="10" t="str">
        <f>IF(7&gt;AI168,"対象外",IF(AI171&gt;=AI164,"OK","NG"))</f>
        <v>対象外</v>
      </c>
      <c r="AJ173" s="7" t="str">
        <f>IF(AI173="対象外","←７日間に満たない期間は達成判定の対象外",IF(AI173="NG","←月単位未達成","←月単位達成"))</f>
        <v>←７日間に満たない期間は達成判定の対象外</v>
      </c>
      <c r="AL173" s="12" t="str">
        <f>IF(7&gt;AI168,"対象外",IF(AL172&gt;=AI164,"OK","NG"))</f>
        <v>対象外</v>
      </c>
    </row>
    <row r="174" spans="1:38" x14ac:dyDescent="0.15">
      <c r="A174" s="18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8"/>
      <c r="AI174" s="17"/>
    </row>
    <row r="175" spans="1:38" hidden="1" x14ac:dyDescent="0.15">
      <c r="A175" s="18"/>
      <c r="B175" s="17"/>
      <c r="C175" s="17" t="e">
        <f>YEAR(C178)</f>
        <v>#VALUE!</v>
      </c>
      <c r="D175" s="17" t="e">
        <f>MONTH(C178)</f>
        <v>#VALUE!</v>
      </c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8"/>
      <c r="AI175" s="17"/>
    </row>
    <row r="176" spans="1:38" x14ac:dyDescent="0.15">
      <c r="A176" s="18"/>
      <c r="B176" s="19" t="s">
        <v>14</v>
      </c>
      <c r="C176" s="85" t="e">
        <f>C178</f>
        <v>#VALUE!</v>
      </c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7"/>
    </row>
    <row r="177" spans="1:38" hidden="1" x14ac:dyDescent="0.15">
      <c r="A177" s="18"/>
      <c r="B177" s="57"/>
      <c r="C177" s="45" t="e">
        <f>DATE($C175,$D175,1)</f>
        <v>#VALUE!</v>
      </c>
      <c r="D177" s="45" t="e">
        <f t="shared" ref="D177:AG177" si="48">C177+1</f>
        <v>#VALUE!</v>
      </c>
      <c r="E177" s="45" t="e">
        <f t="shared" si="48"/>
        <v>#VALUE!</v>
      </c>
      <c r="F177" s="45" t="e">
        <f t="shared" si="48"/>
        <v>#VALUE!</v>
      </c>
      <c r="G177" s="45" t="e">
        <f t="shared" si="48"/>
        <v>#VALUE!</v>
      </c>
      <c r="H177" s="45" t="e">
        <f t="shared" si="48"/>
        <v>#VALUE!</v>
      </c>
      <c r="I177" s="45" t="e">
        <f t="shared" si="48"/>
        <v>#VALUE!</v>
      </c>
      <c r="J177" s="45" t="e">
        <f t="shared" si="48"/>
        <v>#VALUE!</v>
      </c>
      <c r="K177" s="45" t="e">
        <f t="shared" si="48"/>
        <v>#VALUE!</v>
      </c>
      <c r="L177" s="45" t="e">
        <f t="shared" si="48"/>
        <v>#VALUE!</v>
      </c>
      <c r="M177" s="45" t="e">
        <f t="shared" si="48"/>
        <v>#VALUE!</v>
      </c>
      <c r="N177" s="45" t="e">
        <f t="shared" si="48"/>
        <v>#VALUE!</v>
      </c>
      <c r="O177" s="45" t="e">
        <f t="shared" si="48"/>
        <v>#VALUE!</v>
      </c>
      <c r="P177" s="45" t="e">
        <f t="shared" si="48"/>
        <v>#VALUE!</v>
      </c>
      <c r="Q177" s="45" t="e">
        <f t="shared" si="48"/>
        <v>#VALUE!</v>
      </c>
      <c r="R177" s="45" t="e">
        <f t="shared" si="48"/>
        <v>#VALUE!</v>
      </c>
      <c r="S177" s="45" t="e">
        <f t="shared" si="48"/>
        <v>#VALUE!</v>
      </c>
      <c r="T177" s="45" t="e">
        <f t="shared" si="48"/>
        <v>#VALUE!</v>
      </c>
      <c r="U177" s="45" t="e">
        <f t="shared" si="48"/>
        <v>#VALUE!</v>
      </c>
      <c r="V177" s="45" t="e">
        <f t="shared" si="48"/>
        <v>#VALUE!</v>
      </c>
      <c r="W177" s="45" t="e">
        <f t="shared" si="48"/>
        <v>#VALUE!</v>
      </c>
      <c r="X177" s="45" t="e">
        <f t="shared" si="48"/>
        <v>#VALUE!</v>
      </c>
      <c r="Y177" s="45" t="e">
        <f t="shared" si="48"/>
        <v>#VALUE!</v>
      </c>
      <c r="Z177" s="45" t="e">
        <f t="shared" si="48"/>
        <v>#VALUE!</v>
      </c>
      <c r="AA177" s="45" t="e">
        <f t="shared" si="48"/>
        <v>#VALUE!</v>
      </c>
      <c r="AB177" s="45" t="e">
        <f t="shared" si="48"/>
        <v>#VALUE!</v>
      </c>
      <c r="AC177" s="45" t="e">
        <f t="shared" si="48"/>
        <v>#VALUE!</v>
      </c>
      <c r="AD177" s="45" t="e">
        <f t="shared" si="48"/>
        <v>#VALUE!</v>
      </c>
      <c r="AE177" s="45" t="e">
        <f t="shared" si="48"/>
        <v>#VALUE!</v>
      </c>
      <c r="AF177" s="45" t="e">
        <f t="shared" si="48"/>
        <v>#VALUE!</v>
      </c>
      <c r="AG177" s="45" t="e">
        <f t="shared" si="48"/>
        <v>#VALUE!</v>
      </c>
      <c r="AH177" s="58"/>
      <c r="AI177" s="59"/>
    </row>
    <row r="178" spans="1:38" x14ac:dyDescent="0.15">
      <c r="A178" s="18"/>
      <c r="B178" s="60" t="s">
        <v>15</v>
      </c>
      <c r="C178" s="61" t="e">
        <f>IF(EDATE(C163,1)&gt;$G$5,"",EDATE(C163,1))</f>
        <v>#VALUE!</v>
      </c>
      <c r="D178" s="45" t="e">
        <f t="shared" ref="D178:AG178" si="49">IF(D177&gt;$G$5,"",IF(C178=EOMONTH(DATE($C175,$D175,1),0),"",IF(C178="","",C178+1)))</f>
        <v>#VALUE!</v>
      </c>
      <c r="E178" s="45" t="e">
        <f t="shared" si="49"/>
        <v>#VALUE!</v>
      </c>
      <c r="F178" s="45" t="e">
        <f t="shared" si="49"/>
        <v>#VALUE!</v>
      </c>
      <c r="G178" s="45" t="e">
        <f t="shared" si="49"/>
        <v>#VALUE!</v>
      </c>
      <c r="H178" s="45" t="e">
        <f t="shared" si="49"/>
        <v>#VALUE!</v>
      </c>
      <c r="I178" s="45" t="e">
        <f t="shared" si="49"/>
        <v>#VALUE!</v>
      </c>
      <c r="J178" s="45" t="e">
        <f t="shared" si="49"/>
        <v>#VALUE!</v>
      </c>
      <c r="K178" s="45" t="e">
        <f t="shared" si="49"/>
        <v>#VALUE!</v>
      </c>
      <c r="L178" s="45" t="e">
        <f t="shared" si="49"/>
        <v>#VALUE!</v>
      </c>
      <c r="M178" s="45" t="e">
        <f t="shared" si="49"/>
        <v>#VALUE!</v>
      </c>
      <c r="N178" s="45" t="e">
        <f t="shared" si="49"/>
        <v>#VALUE!</v>
      </c>
      <c r="O178" s="45" t="e">
        <f t="shared" si="49"/>
        <v>#VALUE!</v>
      </c>
      <c r="P178" s="45" t="e">
        <f t="shared" si="49"/>
        <v>#VALUE!</v>
      </c>
      <c r="Q178" s="45" t="e">
        <f t="shared" si="49"/>
        <v>#VALUE!</v>
      </c>
      <c r="R178" s="45" t="e">
        <f t="shared" si="49"/>
        <v>#VALUE!</v>
      </c>
      <c r="S178" s="45" t="e">
        <f t="shared" si="49"/>
        <v>#VALUE!</v>
      </c>
      <c r="T178" s="45" t="e">
        <f t="shared" si="49"/>
        <v>#VALUE!</v>
      </c>
      <c r="U178" s="45" t="e">
        <f t="shared" si="49"/>
        <v>#VALUE!</v>
      </c>
      <c r="V178" s="45" t="e">
        <f t="shared" si="49"/>
        <v>#VALUE!</v>
      </c>
      <c r="W178" s="45" t="e">
        <f t="shared" si="49"/>
        <v>#VALUE!</v>
      </c>
      <c r="X178" s="45" t="e">
        <f t="shared" si="49"/>
        <v>#VALUE!</v>
      </c>
      <c r="Y178" s="45" t="e">
        <f t="shared" si="49"/>
        <v>#VALUE!</v>
      </c>
      <c r="Z178" s="45" t="e">
        <f t="shared" si="49"/>
        <v>#VALUE!</v>
      </c>
      <c r="AA178" s="45" t="e">
        <f t="shared" si="49"/>
        <v>#VALUE!</v>
      </c>
      <c r="AB178" s="45" t="e">
        <f t="shared" si="49"/>
        <v>#VALUE!</v>
      </c>
      <c r="AC178" s="45" t="e">
        <f t="shared" si="49"/>
        <v>#VALUE!</v>
      </c>
      <c r="AD178" s="45" t="e">
        <f t="shared" si="49"/>
        <v>#VALUE!</v>
      </c>
      <c r="AE178" s="45" t="e">
        <f t="shared" si="49"/>
        <v>#VALUE!</v>
      </c>
      <c r="AF178" s="45" t="e">
        <f t="shared" si="49"/>
        <v>#VALUE!</v>
      </c>
      <c r="AG178" s="45" t="e">
        <f t="shared" si="49"/>
        <v>#VALUE!</v>
      </c>
      <c r="AH178" s="46" t="s">
        <v>16</v>
      </c>
      <c r="AI178" s="47">
        <f>+COUNTIFS(C181:AG181,"土",C182:AG182,"")+COUNTIFS(C181:AG181,"日",C182:AG182,"")</f>
        <v>0</v>
      </c>
    </row>
    <row r="179" spans="1:38" hidden="1" x14ac:dyDescent="0.15">
      <c r="A179" s="18"/>
      <c r="B179" s="60"/>
      <c r="C179" s="44" t="str">
        <f>IFERROR(VLOOKUP(C178,祝日!C:C,1,FALSE),"")</f>
        <v/>
      </c>
      <c r="D179" s="65" t="str">
        <f>IFERROR(VLOOKUP(D178,祝日!C:C,1,FALSE),"")</f>
        <v/>
      </c>
      <c r="E179" s="65" t="str">
        <f>IFERROR(VLOOKUP(E178,祝日!C:C,1,FALSE),"")</f>
        <v/>
      </c>
      <c r="F179" s="65" t="str">
        <f>IFERROR(VLOOKUP(F178,祝日!C:C,1,FALSE),"")</f>
        <v/>
      </c>
      <c r="G179" s="65" t="str">
        <f>IFERROR(VLOOKUP(G178,祝日!C:C,1,FALSE),"")</f>
        <v/>
      </c>
      <c r="H179" s="65" t="str">
        <f>IFERROR(VLOOKUP(H178,祝日!C:C,1,FALSE),"")</f>
        <v/>
      </c>
      <c r="I179" s="65" t="str">
        <f>IFERROR(VLOOKUP(I178,祝日!C:C,1,FALSE),"")</f>
        <v/>
      </c>
      <c r="J179" s="65" t="str">
        <f>IFERROR(VLOOKUP(J178,祝日!C:C,1,FALSE),"")</f>
        <v/>
      </c>
      <c r="K179" s="65" t="str">
        <f>IFERROR(VLOOKUP(K178,祝日!C:C,1,FALSE),"")</f>
        <v/>
      </c>
      <c r="L179" s="65" t="str">
        <f>IFERROR(VLOOKUP(L178,祝日!C:C,1,FALSE),"")</f>
        <v/>
      </c>
      <c r="M179" s="65" t="str">
        <f>IFERROR(VLOOKUP(M178,祝日!C:C,1,FALSE),"")</f>
        <v/>
      </c>
      <c r="N179" s="65" t="str">
        <f>IFERROR(VLOOKUP(N178,祝日!C:C,1,FALSE),"")</f>
        <v/>
      </c>
      <c r="O179" s="65" t="str">
        <f>IFERROR(VLOOKUP(O178,祝日!C:C,1,FALSE),"")</f>
        <v/>
      </c>
      <c r="P179" s="65" t="str">
        <f>IFERROR(VLOOKUP(P178,祝日!C:C,1,FALSE),"")</f>
        <v/>
      </c>
      <c r="Q179" s="65" t="str">
        <f>IFERROR(VLOOKUP(Q178,祝日!C:C,1,FALSE),"")</f>
        <v/>
      </c>
      <c r="R179" s="65" t="str">
        <f>IFERROR(VLOOKUP(R178,祝日!C:C,1,FALSE),"")</f>
        <v/>
      </c>
      <c r="S179" s="65" t="str">
        <f>IFERROR(VLOOKUP(S178,祝日!C:C,1,FALSE),"")</f>
        <v/>
      </c>
      <c r="T179" s="65" t="str">
        <f>IFERROR(VLOOKUP(T178,祝日!C:C,1,FALSE),"")</f>
        <v/>
      </c>
      <c r="U179" s="65" t="str">
        <f>IFERROR(VLOOKUP(U178,祝日!C:C,1,FALSE),"")</f>
        <v/>
      </c>
      <c r="V179" s="65" t="str">
        <f>IFERROR(VLOOKUP(V178,祝日!C:C,1,FALSE),"")</f>
        <v/>
      </c>
      <c r="W179" s="65" t="str">
        <f>IFERROR(VLOOKUP(W178,祝日!C:C,1,FALSE),"")</f>
        <v/>
      </c>
      <c r="X179" s="65" t="str">
        <f>IFERROR(VLOOKUP(X178,祝日!C:C,1,FALSE),"")</f>
        <v/>
      </c>
      <c r="Y179" s="65" t="str">
        <f>IFERROR(VLOOKUP(Y178,祝日!C:C,1,FALSE),"")</f>
        <v/>
      </c>
      <c r="Z179" s="65" t="str">
        <f>IFERROR(VLOOKUP(Z178,祝日!C:C,1,FALSE),"")</f>
        <v/>
      </c>
      <c r="AA179" s="65" t="str">
        <f>IFERROR(VLOOKUP(AA178,祝日!C:C,1,FALSE),"")</f>
        <v/>
      </c>
      <c r="AB179" s="65" t="str">
        <f>IFERROR(VLOOKUP(AB178,祝日!C:C,1,FALSE),"")</f>
        <v/>
      </c>
      <c r="AC179" s="65" t="str">
        <f>IFERROR(VLOOKUP(AC178,祝日!C:C,1,FALSE),"")</f>
        <v/>
      </c>
      <c r="AD179" s="65" t="str">
        <f>IFERROR(VLOOKUP(AD178,祝日!C:C,1,FALSE),"")</f>
        <v/>
      </c>
      <c r="AE179" s="65" t="str">
        <f>IFERROR(VLOOKUP(AE178,祝日!C:C,1,FALSE),"")</f>
        <v/>
      </c>
      <c r="AF179" s="65" t="str">
        <f>IFERROR(VLOOKUP(AF178,祝日!C:C,1,FALSE),"")</f>
        <v/>
      </c>
      <c r="AG179" s="65" t="str">
        <f>IFERROR(VLOOKUP(AG178,祝日!C:C,1,FALSE),"")</f>
        <v/>
      </c>
      <c r="AH179" s="46" t="s">
        <v>56</v>
      </c>
      <c r="AI179" s="47">
        <f>AI178+AI180</f>
        <v>0</v>
      </c>
    </row>
    <row r="180" spans="1:38" hidden="1" x14ac:dyDescent="0.15">
      <c r="A180" s="18"/>
      <c r="B180" s="60"/>
      <c r="C180" s="44" t="str">
        <f>IF(AND(OR(C181="土",C181="日"),C179&lt;&gt;0),"",C179)</f>
        <v/>
      </c>
      <c r="D180" s="44" t="str">
        <f t="shared" ref="D180:AG180" si="50">IF(AND(OR(D181="土",D181="日"),D179&lt;&gt;0),"",D179)</f>
        <v/>
      </c>
      <c r="E180" s="44" t="str">
        <f t="shared" si="50"/>
        <v/>
      </c>
      <c r="F180" s="44" t="str">
        <f t="shared" si="50"/>
        <v/>
      </c>
      <c r="G180" s="44" t="str">
        <f t="shared" si="50"/>
        <v/>
      </c>
      <c r="H180" s="44" t="str">
        <f t="shared" si="50"/>
        <v/>
      </c>
      <c r="I180" s="44" t="str">
        <f t="shared" si="50"/>
        <v/>
      </c>
      <c r="J180" s="44" t="str">
        <f t="shared" si="50"/>
        <v/>
      </c>
      <c r="K180" s="44" t="str">
        <f t="shared" si="50"/>
        <v/>
      </c>
      <c r="L180" s="44" t="str">
        <f t="shared" si="50"/>
        <v/>
      </c>
      <c r="M180" s="44" t="str">
        <f t="shared" si="50"/>
        <v/>
      </c>
      <c r="N180" s="44" t="str">
        <f t="shared" si="50"/>
        <v/>
      </c>
      <c r="O180" s="44" t="str">
        <f t="shared" si="50"/>
        <v/>
      </c>
      <c r="P180" s="44" t="str">
        <f t="shared" si="50"/>
        <v/>
      </c>
      <c r="Q180" s="44" t="str">
        <f t="shared" si="50"/>
        <v/>
      </c>
      <c r="R180" s="44" t="str">
        <f t="shared" si="50"/>
        <v/>
      </c>
      <c r="S180" s="44" t="str">
        <f t="shared" si="50"/>
        <v/>
      </c>
      <c r="T180" s="44" t="str">
        <f t="shared" si="50"/>
        <v/>
      </c>
      <c r="U180" s="44" t="str">
        <f t="shared" si="50"/>
        <v/>
      </c>
      <c r="V180" s="44" t="str">
        <f t="shared" si="50"/>
        <v/>
      </c>
      <c r="W180" s="44" t="str">
        <f t="shared" si="50"/>
        <v/>
      </c>
      <c r="X180" s="44" t="str">
        <f t="shared" si="50"/>
        <v/>
      </c>
      <c r="Y180" s="44" t="str">
        <f t="shared" si="50"/>
        <v/>
      </c>
      <c r="Z180" s="44" t="str">
        <f t="shared" si="50"/>
        <v/>
      </c>
      <c r="AA180" s="44" t="str">
        <f t="shared" si="50"/>
        <v/>
      </c>
      <c r="AB180" s="44" t="str">
        <f t="shared" si="50"/>
        <v/>
      </c>
      <c r="AC180" s="44" t="str">
        <f t="shared" si="50"/>
        <v/>
      </c>
      <c r="AD180" s="44" t="str">
        <f t="shared" si="50"/>
        <v/>
      </c>
      <c r="AE180" s="44" t="str">
        <f t="shared" si="50"/>
        <v/>
      </c>
      <c r="AF180" s="44" t="str">
        <f t="shared" si="50"/>
        <v/>
      </c>
      <c r="AG180" s="44" t="str">
        <f t="shared" si="50"/>
        <v/>
      </c>
      <c r="AH180" s="66" t="s">
        <v>55</v>
      </c>
      <c r="AI180" s="47">
        <f>COUNT(C180:AG180)</f>
        <v>0</v>
      </c>
    </row>
    <row r="181" spans="1:38" x14ac:dyDescent="0.15">
      <c r="A181" s="18"/>
      <c r="B181" s="39" t="s">
        <v>5</v>
      </c>
      <c r="C181" s="62" t="str">
        <f>IFERROR(TEXT(WEEKDAY(+C178),"aaa"),"")</f>
        <v/>
      </c>
      <c r="D181" s="62" t="str">
        <f t="shared" ref="D181:AG181" si="51">IFERROR(TEXT(WEEKDAY(+D178),"aaa"),"")</f>
        <v/>
      </c>
      <c r="E181" s="62" t="str">
        <f t="shared" si="51"/>
        <v/>
      </c>
      <c r="F181" s="62" t="str">
        <f t="shared" si="51"/>
        <v/>
      </c>
      <c r="G181" s="62" t="str">
        <f t="shared" si="51"/>
        <v/>
      </c>
      <c r="H181" s="62" t="str">
        <f t="shared" si="51"/>
        <v/>
      </c>
      <c r="I181" s="62" t="str">
        <f t="shared" si="51"/>
        <v/>
      </c>
      <c r="J181" s="62" t="str">
        <f t="shared" si="51"/>
        <v/>
      </c>
      <c r="K181" s="62" t="str">
        <f t="shared" si="51"/>
        <v/>
      </c>
      <c r="L181" s="62" t="str">
        <f t="shared" si="51"/>
        <v/>
      </c>
      <c r="M181" s="62" t="str">
        <f t="shared" si="51"/>
        <v/>
      </c>
      <c r="N181" s="62" t="str">
        <f t="shared" si="51"/>
        <v/>
      </c>
      <c r="O181" s="62" t="str">
        <f t="shared" si="51"/>
        <v/>
      </c>
      <c r="P181" s="62" t="str">
        <f t="shared" si="51"/>
        <v/>
      </c>
      <c r="Q181" s="62" t="str">
        <f t="shared" si="51"/>
        <v/>
      </c>
      <c r="R181" s="62" t="str">
        <f t="shared" si="51"/>
        <v/>
      </c>
      <c r="S181" s="62" t="str">
        <f t="shared" si="51"/>
        <v/>
      </c>
      <c r="T181" s="62" t="str">
        <f t="shared" si="51"/>
        <v/>
      </c>
      <c r="U181" s="62" t="str">
        <f t="shared" si="51"/>
        <v/>
      </c>
      <c r="V181" s="62" t="str">
        <f t="shared" si="51"/>
        <v/>
      </c>
      <c r="W181" s="62" t="str">
        <f t="shared" si="51"/>
        <v/>
      </c>
      <c r="X181" s="62" t="str">
        <f t="shared" si="51"/>
        <v/>
      </c>
      <c r="Y181" s="62" t="str">
        <f t="shared" si="51"/>
        <v/>
      </c>
      <c r="Z181" s="62" t="str">
        <f t="shared" si="51"/>
        <v/>
      </c>
      <c r="AA181" s="62" t="str">
        <f t="shared" si="51"/>
        <v/>
      </c>
      <c r="AB181" s="62" t="str">
        <f t="shared" si="51"/>
        <v/>
      </c>
      <c r="AC181" s="62" t="str">
        <f t="shared" si="51"/>
        <v/>
      </c>
      <c r="AD181" s="62" t="str">
        <f t="shared" si="51"/>
        <v/>
      </c>
      <c r="AE181" s="62" t="str">
        <f t="shared" si="51"/>
        <v/>
      </c>
      <c r="AF181" s="62" t="str">
        <f t="shared" si="51"/>
        <v/>
      </c>
      <c r="AG181" s="62" t="str">
        <f t="shared" si="51"/>
        <v/>
      </c>
      <c r="AH181" s="46" t="s">
        <v>18</v>
      </c>
      <c r="AI181" s="47">
        <f>+COUNTIF(C182:AG182,"夏休")+COUNTIF(C182:AG182,"冬休")+COUNTIF(C182:AG182,"中止")+COUNTIF(C182:AG182,"準備")+COUNTIF(C182:AG182,"片付")</f>
        <v>0</v>
      </c>
    </row>
    <row r="182" spans="1:38" ht="13.5" customHeight="1" x14ac:dyDescent="0.15">
      <c r="A182" s="18"/>
      <c r="B182" s="97" t="s">
        <v>17</v>
      </c>
      <c r="C182" s="99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4"/>
      <c r="AH182" s="49" t="s">
        <v>2</v>
      </c>
      <c r="AI182" s="50">
        <f>COUNT(C178:AG178)-AI181</f>
        <v>0</v>
      </c>
    </row>
    <row r="183" spans="1:38" ht="13.5" customHeight="1" x14ac:dyDescent="0.15">
      <c r="A183" s="18"/>
      <c r="B183" s="98"/>
      <c r="C183" s="99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4"/>
      <c r="AH183" s="49" t="s">
        <v>6</v>
      </c>
      <c r="AI183" s="50">
        <f>+COUNTIF(C184:AG185,"休")</f>
        <v>0</v>
      </c>
      <c r="AJ183" s="7" t="e">
        <f>IF(AI184&gt;0.285,"",IF(AI183&lt;AI178,"←計画日数が足りません",""))</f>
        <v>#DIV/0!</v>
      </c>
    </row>
    <row r="184" spans="1:38" ht="13.5" customHeight="1" x14ac:dyDescent="0.15">
      <c r="A184" s="18"/>
      <c r="B184" s="95" t="s">
        <v>0</v>
      </c>
      <c r="C184" s="96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8"/>
      <c r="AH184" s="49" t="s">
        <v>8</v>
      </c>
      <c r="AI184" s="8" t="e">
        <f>+AI183/AI182</f>
        <v>#DIV/0!</v>
      </c>
    </row>
    <row r="185" spans="1:38" x14ac:dyDescent="0.15">
      <c r="A185" s="18"/>
      <c r="B185" s="95"/>
      <c r="C185" s="96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8"/>
      <c r="AH185" s="49" t="s">
        <v>9</v>
      </c>
      <c r="AI185" s="50">
        <f>+COUNTA(C186:AG187)</f>
        <v>0</v>
      </c>
    </row>
    <row r="186" spans="1:38" x14ac:dyDescent="0.15">
      <c r="A186" s="18"/>
      <c r="B186" s="89" t="s">
        <v>7</v>
      </c>
      <c r="C186" s="91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0"/>
      <c r="AH186" s="51" t="s">
        <v>4</v>
      </c>
      <c r="AI186" s="9" t="e">
        <f>+AI185/AI182</f>
        <v>#DIV/0!</v>
      </c>
      <c r="AL186" s="2">
        <f>+COUNTIF(C184:AG185,"休")</f>
        <v>0</v>
      </c>
    </row>
    <row r="187" spans="1:38" x14ac:dyDescent="0.15">
      <c r="A187" s="18"/>
      <c r="B187" s="90"/>
      <c r="C187" s="92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1"/>
      <c r="AH187" s="52" t="s">
        <v>13</v>
      </c>
      <c r="AI187" s="10" t="str">
        <f>IF(7&gt;AI182,"対象外",IF(AI185&gt;=AI178,"OK","NG"))</f>
        <v>対象外</v>
      </c>
      <c r="AJ187" s="7" t="str">
        <f>IF(AI187="対象外","←７日間に満たない期間は達成判定の対象外",IF(AI187="NG","←月単位未達成","←月単位達成"))</f>
        <v>←７日間に満たない期間は達成判定の対象外</v>
      </c>
      <c r="AL187" s="12" t="str">
        <f>IF(7&gt;AI182,"対象外",IF(AL186&gt;=AI178,"OK","NG"))</f>
        <v>対象外</v>
      </c>
    </row>
    <row r="188" spans="1:38" x14ac:dyDescent="0.15">
      <c r="A188" s="18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8"/>
      <c r="AI188" s="17"/>
    </row>
    <row r="189" spans="1:38" hidden="1" x14ac:dyDescent="0.15">
      <c r="A189" s="18"/>
      <c r="B189" s="17"/>
      <c r="C189" s="17" t="e">
        <f>YEAR(C192)</f>
        <v>#VALUE!</v>
      </c>
      <c r="D189" s="17" t="e">
        <f>MONTH(C192)</f>
        <v>#VALUE!</v>
      </c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8"/>
      <c r="AI189" s="17"/>
    </row>
    <row r="190" spans="1:38" x14ac:dyDescent="0.15">
      <c r="A190" s="18"/>
      <c r="B190" s="19" t="s">
        <v>14</v>
      </c>
      <c r="C190" s="85" t="e">
        <f>C192</f>
        <v>#VALUE!</v>
      </c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7"/>
    </row>
    <row r="191" spans="1:38" hidden="1" x14ac:dyDescent="0.15">
      <c r="A191" s="18"/>
      <c r="B191" s="57"/>
      <c r="C191" s="45" t="e">
        <f>DATE($C189,$D189,1)</f>
        <v>#VALUE!</v>
      </c>
      <c r="D191" s="45" t="e">
        <f t="shared" ref="D191:AG191" si="52">C191+1</f>
        <v>#VALUE!</v>
      </c>
      <c r="E191" s="45" t="e">
        <f t="shared" si="52"/>
        <v>#VALUE!</v>
      </c>
      <c r="F191" s="45" t="e">
        <f t="shared" si="52"/>
        <v>#VALUE!</v>
      </c>
      <c r="G191" s="45" t="e">
        <f t="shared" si="52"/>
        <v>#VALUE!</v>
      </c>
      <c r="H191" s="45" t="e">
        <f t="shared" si="52"/>
        <v>#VALUE!</v>
      </c>
      <c r="I191" s="45" t="e">
        <f t="shared" si="52"/>
        <v>#VALUE!</v>
      </c>
      <c r="J191" s="45" t="e">
        <f t="shared" si="52"/>
        <v>#VALUE!</v>
      </c>
      <c r="K191" s="45" t="e">
        <f t="shared" si="52"/>
        <v>#VALUE!</v>
      </c>
      <c r="L191" s="45" t="e">
        <f t="shared" si="52"/>
        <v>#VALUE!</v>
      </c>
      <c r="M191" s="45" t="e">
        <f t="shared" si="52"/>
        <v>#VALUE!</v>
      </c>
      <c r="N191" s="45" t="e">
        <f t="shared" si="52"/>
        <v>#VALUE!</v>
      </c>
      <c r="O191" s="45" t="e">
        <f t="shared" si="52"/>
        <v>#VALUE!</v>
      </c>
      <c r="P191" s="45" t="e">
        <f t="shared" si="52"/>
        <v>#VALUE!</v>
      </c>
      <c r="Q191" s="45" t="e">
        <f t="shared" si="52"/>
        <v>#VALUE!</v>
      </c>
      <c r="R191" s="45" t="e">
        <f t="shared" si="52"/>
        <v>#VALUE!</v>
      </c>
      <c r="S191" s="45" t="e">
        <f t="shared" si="52"/>
        <v>#VALUE!</v>
      </c>
      <c r="T191" s="45" t="e">
        <f t="shared" si="52"/>
        <v>#VALUE!</v>
      </c>
      <c r="U191" s="45" t="e">
        <f t="shared" si="52"/>
        <v>#VALUE!</v>
      </c>
      <c r="V191" s="45" t="e">
        <f t="shared" si="52"/>
        <v>#VALUE!</v>
      </c>
      <c r="W191" s="45" t="e">
        <f t="shared" si="52"/>
        <v>#VALUE!</v>
      </c>
      <c r="X191" s="45" t="e">
        <f t="shared" si="52"/>
        <v>#VALUE!</v>
      </c>
      <c r="Y191" s="45" t="e">
        <f t="shared" si="52"/>
        <v>#VALUE!</v>
      </c>
      <c r="Z191" s="45" t="e">
        <f t="shared" si="52"/>
        <v>#VALUE!</v>
      </c>
      <c r="AA191" s="45" t="e">
        <f t="shared" si="52"/>
        <v>#VALUE!</v>
      </c>
      <c r="AB191" s="45" t="e">
        <f t="shared" si="52"/>
        <v>#VALUE!</v>
      </c>
      <c r="AC191" s="45" t="e">
        <f t="shared" si="52"/>
        <v>#VALUE!</v>
      </c>
      <c r="AD191" s="45" t="e">
        <f t="shared" si="52"/>
        <v>#VALUE!</v>
      </c>
      <c r="AE191" s="45" t="e">
        <f t="shared" si="52"/>
        <v>#VALUE!</v>
      </c>
      <c r="AF191" s="45" t="e">
        <f t="shared" si="52"/>
        <v>#VALUE!</v>
      </c>
      <c r="AG191" s="45" t="e">
        <f t="shared" si="52"/>
        <v>#VALUE!</v>
      </c>
      <c r="AH191" s="58"/>
      <c r="AI191" s="59"/>
    </row>
    <row r="192" spans="1:38" x14ac:dyDescent="0.15">
      <c r="A192" s="18"/>
      <c r="B192" s="60" t="s">
        <v>15</v>
      </c>
      <c r="C192" s="61" t="e">
        <f>IF(EDATE(C177,1)&gt;$G$5,"",EDATE(C177,1))</f>
        <v>#VALUE!</v>
      </c>
      <c r="D192" s="45" t="e">
        <f t="shared" ref="D192:AG192" si="53">IF(D191&gt;$G$5,"",IF(C192=EOMONTH(DATE($C189,$D189,1),0),"",IF(C192="","",C192+1)))</f>
        <v>#VALUE!</v>
      </c>
      <c r="E192" s="45" t="e">
        <f t="shared" si="53"/>
        <v>#VALUE!</v>
      </c>
      <c r="F192" s="45" t="e">
        <f t="shared" si="53"/>
        <v>#VALUE!</v>
      </c>
      <c r="G192" s="45" t="e">
        <f t="shared" si="53"/>
        <v>#VALUE!</v>
      </c>
      <c r="H192" s="45" t="e">
        <f t="shared" si="53"/>
        <v>#VALUE!</v>
      </c>
      <c r="I192" s="45" t="e">
        <f t="shared" si="53"/>
        <v>#VALUE!</v>
      </c>
      <c r="J192" s="45" t="e">
        <f t="shared" si="53"/>
        <v>#VALUE!</v>
      </c>
      <c r="K192" s="45" t="e">
        <f t="shared" si="53"/>
        <v>#VALUE!</v>
      </c>
      <c r="L192" s="45" t="e">
        <f t="shared" si="53"/>
        <v>#VALUE!</v>
      </c>
      <c r="M192" s="45" t="e">
        <f t="shared" si="53"/>
        <v>#VALUE!</v>
      </c>
      <c r="N192" s="45" t="e">
        <f t="shared" si="53"/>
        <v>#VALUE!</v>
      </c>
      <c r="O192" s="45" t="e">
        <f t="shared" si="53"/>
        <v>#VALUE!</v>
      </c>
      <c r="P192" s="45" t="e">
        <f t="shared" si="53"/>
        <v>#VALUE!</v>
      </c>
      <c r="Q192" s="45" t="e">
        <f t="shared" si="53"/>
        <v>#VALUE!</v>
      </c>
      <c r="R192" s="45" t="e">
        <f t="shared" si="53"/>
        <v>#VALUE!</v>
      </c>
      <c r="S192" s="45" t="e">
        <f t="shared" si="53"/>
        <v>#VALUE!</v>
      </c>
      <c r="T192" s="45" t="e">
        <f t="shared" si="53"/>
        <v>#VALUE!</v>
      </c>
      <c r="U192" s="45" t="e">
        <f t="shared" si="53"/>
        <v>#VALUE!</v>
      </c>
      <c r="V192" s="45" t="e">
        <f t="shared" si="53"/>
        <v>#VALUE!</v>
      </c>
      <c r="W192" s="45" t="e">
        <f t="shared" si="53"/>
        <v>#VALUE!</v>
      </c>
      <c r="X192" s="45" t="e">
        <f t="shared" si="53"/>
        <v>#VALUE!</v>
      </c>
      <c r="Y192" s="45" t="e">
        <f t="shared" si="53"/>
        <v>#VALUE!</v>
      </c>
      <c r="Z192" s="45" t="e">
        <f t="shared" si="53"/>
        <v>#VALUE!</v>
      </c>
      <c r="AA192" s="45" t="e">
        <f t="shared" si="53"/>
        <v>#VALUE!</v>
      </c>
      <c r="AB192" s="45" t="e">
        <f t="shared" si="53"/>
        <v>#VALUE!</v>
      </c>
      <c r="AC192" s="45" t="e">
        <f t="shared" si="53"/>
        <v>#VALUE!</v>
      </c>
      <c r="AD192" s="45" t="e">
        <f t="shared" si="53"/>
        <v>#VALUE!</v>
      </c>
      <c r="AE192" s="45" t="e">
        <f t="shared" si="53"/>
        <v>#VALUE!</v>
      </c>
      <c r="AF192" s="45" t="e">
        <f t="shared" si="53"/>
        <v>#VALUE!</v>
      </c>
      <c r="AG192" s="45" t="e">
        <f t="shared" si="53"/>
        <v>#VALUE!</v>
      </c>
      <c r="AH192" s="46" t="s">
        <v>16</v>
      </c>
      <c r="AI192" s="47">
        <f>+COUNTIFS(C195:AG195,"土",C196:AG196,"")+COUNTIFS(C195:AG195,"日",C196:AG196,"")</f>
        <v>0</v>
      </c>
    </row>
    <row r="193" spans="1:38" hidden="1" x14ac:dyDescent="0.15">
      <c r="A193" s="18"/>
      <c r="B193" s="60"/>
      <c r="C193" s="44" t="str">
        <f>IFERROR(VLOOKUP(C192,祝日!C:C,1,FALSE),"")</f>
        <v/>
      </c>
      <c r="D193" s="65" t="str">
        <f>IFERROR(VLOOKUP(D192,祝日!C:C,1,FALSE),"")</f>
        <v/>
      </c>
      <c r="E193" s="65" t="str">
        <f>IFERROR(VLOOKUP(E192,祝日!C:C,1,FALSE),"")</f>
        <v/>
      </c>
      <c r="F193" s="65" t="str">
        <f>IFERROR(VLOOKUP(F192,祝日!C:C,1,FALSE),"")</f>
        <v/>
      </c>
      <c r="G193" s="65" t="str">
        <f>IFERROR(VLOOKUP(G192,祝日!C:C,1,FALSE),"")</f>
        <v/>
      </c>
      <c r="H193" s="65" t="str">
        <f>IFERROR(VLOOKUP(H192,祝日!C:C,1,FALSE),"")</f>
        <v/>
      </c>
      <c r="I193" s="65" t="str">
        <f>IFERROR(VLOOKUP(I192,祝日!C:C,1,FALSE),"")</f>
        <v/>
      </c>
      <c r="J193" s="65" t="str">
        <f>IFERROR(VLOOKUP(J192,祝日!C:C,1,FALSE),"")</f>
        <v/>
      </c>
      <c r="K193" s="65" t="str">
        <f>IFERROR(VLOOKUP(K192,祝日!C:C,1,FALSE),"")</f>
        <v/>
      </c>
      <c r="L193" s="65" t="str">
        <f>IFERROR(VLOOKUP(L192,祝日!C:C,1,FALSE),"")</f>
        <v/>
      </c>
      <c r="M193" s="65" t="str">
        <f>IFERROR(VLOOKUP(M192,祝日!C:C,1,FALSE),"")</f>
        <v/>
      </c>
      <c r="N193" s="65" t="str">
        <f>IFERROR(VLOOKUP(N192,祝日!C:C,1,FALSE),"")</f>
        <v/>
      </c>
      <c r="O193" s="65" t="str">
        <f>IFERROR(VLOOKUP(O192,祝日!C:C,1,FALSE),"")</f>
        <v/>
      </c>
      <c r="P193" s="65" t="str">
        <f>IFERROR(VLOOKUP(P192,祝日!C:C,1,FALSE),"")</f>
        <v/>
      </c>
      <c r="Q193" s="65" t="str">
        <f>IFERROR(VLOOKUP(Q192,祝日!C:C,1,FALSE),"")</f>
        <v/>
      </c>
      <c r="R193" s="65" t="str">
        <f>IFERROR(VLOOKUP(R192,祝日!C:C,1,FALSE),"")</f>
        <v/>
      </c>
      <c r="S193" s="65" t="str">
        <f>IFERROR(VLOOKUP(S192,祝日!C:C,1,FALSE),"")</f>
        <v/>
      </c>
      <c r="T193" s="65" t="str">
        <f>IFERROR(VLOOKUP(T192,祝日!C:C,1,FALSE),"")</f>
        <v/>
      </c>
      <c r="U193" s="65" t="str">
        <f>IFERROR(VLOOKUP(U192,祝日!C:C,1,FALSE),"")</f>
        <v/>
      </c>
      <c r="V193" s="65" t="str">
        <f>IFERROR(VLOOKUP(V192,祝日!C:C,1,FALSE),"")</f>
        <v/>
      </c>
      <c r="W193" s="65" t="str">
        <f>IFERROR(VLOOKUP(W192,祝日!C:C,1,FALSE),"")</f>
        <v/>
      </c>
      <c r="X193" s="65" t="str">
        <f>IFERROR(VLOOKUP(X192,祝日!C:C,1,FALSE),"")</f>
        <v/>
      </c>
      <c r="Y193" s="65" t="str">
        <f>IFERROR(VLOOKUP(Y192,祝日!C:C,1,FALSE),"")</f>
        <v/>
      </c>
      <c r="Z193" s="65" t="str">
        <f>IFERROR(VLOOKUP(Z192,祝日!C:C,1,FALSE),"")</f>
        <v/>
      </c>
      <c r="AA193" s="65" t="str">
        <f>IFERROR(VLOOKUP(AA192,祝日!C:C,1,FALSE),"")</f>
        <v/>
      </c>
      <c r="AB193" s="65" t="str">
        <f>IFERROR(VLOOKUP(AB192,祝日!C:C,1,FALSE),"")</f>
        <v/>
      </c>
      <c r="AC193" s="65" t="str">
        <f>IFERROR(VLOOKUP(AC192,祝日!C:C,1,FALSE),"")</f>
        <v/>
      </c>
      <c r="AD193" s="65" t="str">
        <f>IFERROR(VLOOKUP(AD192,祝日!C:C,1,FALSE),"")</f>
        <v/>
      </c>
      <c r="AE193" s="65" t="str">
        <f>IFERROR(VLOOKUP(AE192,祝日!C:C,1,FALSE),"")</f>
        <v/>
      </c>
      <c r="AF193" s="65" t="str">
        <f>IFERROR(VLOOKUP(AF192,祝日!C:C,1,FALSE),"")</f>
        <v/>
      </c>
      <c r="AG193" s="65" t="str">
        <f>IFERROR(VLOOKUP(AG192,祝日!C:C,1,FALSE),"")</f>
        <v/>
      </c>
      <c r="AH193" s="46" t="s">
        <v>56</v>
      </c>
      <c r="AI193" s="47">
        <f>AI192+AI194</f>
        <v>0</v>
      </c>
    </row>
    <row r="194" spans="1:38" hidden="1" x14ac:dyDescent="0.15">
      <c r="A194" s="18"/>
      <c r="B194" s="60"/>
      <c r="C194" s="44" t="str">
        <f>IF(AND(OR(C195="土",C195="日"),C193&lt;&gt;0),"",C193)</f>
        <v/>
      </c>
      <c r="D194" s="44" t="str">
        <f t="shared" ref="D194:AG194" si="54">IF(AND(OR(D195="土",D195="日"),D193&lt;&gt;0),"",D193)</f>
        <v/>
      </c>
      <c r="E194" s="44" t="str">
        <f t="shared" si="54"/>
        <v/>
      </c>
      <c r="F194" s="44" t="str">
        <f t="shared" si="54"/>
        <v/>
      </c>
      <c r="G194" s="44" t="str">
        <f t="shared" si="54"/>
        <v/>
      </c>
      <c r="H194" s="44" t="str">
        <f t="shared" si="54"/>
        <v/>
      </c>
      <c r="I194" s="44" t="str">
        <f t="shared" si="54"/>
        <v/>
      </c>
      <c r="J194" s="44" t="str">
        <f t="shared" si="54"/>
        <v/>
      </c>
      <c r="K194" s="44" t="str">
        <f t="shared" si="54"/>
        <v/>
      </c>
      <c r="L194" s="44" t="str">
        <f t="shared" si="54"/>
        <v/>
      </c>
      <c r="M194" s="44" t="str">
        <f t="shared" si="54"/>
        <v/>
      </c>
      <c r="N194" s="44" t="str">
        <f t="shared" si="54"/>
        <v/>
      </c>
      <c r="O194" s="44" t="str">
        <f t="shared" si="54"/>
        <v/>
      </c>
      <c r="P194" s="44" t="str">
        <f t="shared" si="54"/>
        <v/>
      </c>
      <c r="Q194" s="44" t="str">
        <f t="shared" si="54"/>
        <v/>
      </c>
      <c r="R194" s="44" t="str">
        <f t="shared" si="54"/>
        <v/>
      </c>
      <c r="S194" s="44" t="str">
        <f t="shared" si="54"/>
        <v/>
      </c>
      <c r="T194" s="44" t="str">
        <f t="shared" si="54"/>
        <v/>
      </c>
      <c r="U194" s="44" t="str">
        <f t="shared" si="54"/>
        <v/>
      </c>
      <c r="V194" s="44" t="str">
        <f t="shared" si="54"/>
        <v/>
      </c>
      <c r="W194" s="44" t="str">
        <f t="shared" si="54"/>
        <v/>
      </c>
      <c r="X194" s="44" t="str">
        <f t="shared" si="54"/>
        <v/>
      </c>
      <c r="Y194" s="44" t="str">
        <f t="shared" si="54"/>
        <v/>
      </c>
      <c r="Z194" s="44" t="str">
        <f t="shared" si="54"/>
        <v/>
      </c>
      <c r="AA194" s="44" t="str">
        <f t="shared" si="54"/>
        <v/>
      </c>
      <c r="AB194" s="44" t="str">
        <f t="shared" si="54"/>
        <v/>
      </c>
      <c r="AC194" s="44" t="str">
        <f t="shared" si="54"/>
        <v/>
      </c>
      <c r="AD194" s="44" t="str">
        <f t="shared" si="54"/>
        <v/>
      </c>
      <c r="AE194" s="44" t="str">
        <f t="shared" si="54"/>
        <v/>
      </c>
      <c r="AF194" s="44" t="str">
        <f t="shared" si="54"/>
        <v/>
      </c>
      <c r="AG194" s="44" t="str">
        <f t="shared" si="54"/>
        <v/>
      </c>
      <c r="AH194" s="66" t="s">
        <v>55</v>
      </c>
      <c r="AI194" s="47">
        <f>COUNT(C194:AG194)</f>
        <v>0</v>
      </c>
    </row>
    <row r="195" spans="1:38" x14ac:dyDescent="0.15">
      <c r="A195" s="18"/>
      <c r="B195" s="39" t="s">
        <v>5</v>
      </c>
      <c r="C195" s="62" t="str">
        <f>IFERROR(TEXT(WEEKDAY(+C192),"aaa"),"")</f>
        <v/>
      </c>
      <c r="D195" s="62" t="str">
        <f t="shared" ref="D195:AG195" si="55">IFERROR(TEXT(WEEKDAY(+D192),"aaa"),"")</f>
        <v/>
      </c>
      <c r="E195" s="62" t="str">
        <f t="shared" si="55"/>
        <v/>
      </c>
      <c r="F195" s="62" t="str">
        <f t="shared" si="55"/>
        <v/>
      </c>
      <c r="G195" s="62" t="str">
        <f t="shared" si="55"/>
        <v/>
      </c>
      <c r="H195" s="62" t="str">
        <f t="shared" si="55"/>
        <v/>
      </c>
      <c r="I195" s="62" t="str">
        <f t="shared" si="55"/>
        <v/>
      </c>
      <c r="J195" s="62" t="str">
        <f t="shared" si="55"/>
        <v/>
      </c>
      <c r="K195" s="62" t="str">
        <f t="shared" si="55"/>
        <v/>
      </c>
      <c r="L195" s="62" t="str">
        <f t="shared" si="55"/>
        <v/>
      </c>
      <c r="M195" s="62" t="str">
        <f t="shared" si="55"/>
        <v/>
      </c>
      <c r="N195" s="62" t="str">
        <f t="shared" si="55"/>
        <v/>
      </c>
      <c r="O195" s="62" t="str">
        <f t="shared" si="55"/>
        <v/>
      </c>
      <c r="P195" s="62" t="str">
        <f t="shared" si="55"/>
        <v/>
      </c>
      <c r="Q195" s="62" t="str">
        <f t="shared" si="55"/>
        <v/>
      </c>
      <c r="R195" s="62" t="str">
        <f t="shared" si="55"/>
        <v/>
      </c>
      <c r="S195" s="62" t="str">
        <f t="shared" si="55"/>
        <v/>
      </c>
      <c r="T195" s="62" t="str">
        <f t="shared" si="55"/>
        <v/>
      </c>
      <c r="U195" s="62" t="str">
        <f t="shared" si="55"/>
        <v/>
      </c>
      <c r="V195" s="62" t="str">
        <f t="shared" si="55"/>
        <v/>
      </c>
      <c r="W195" s="62" t="str">
        <f t="shared" si="55"/>
        <v/>
      </c>
      <c r="X195" s="62" t="str">
        <f t="shared" si="55"/>
        <v/>
      </c>
      <c r="Y195" s="62" t="str">
        <f t="shared" si="55"/>
        <v/>
      </c>
      <c r="Z195" s="62" t="str">
        <f t="shared" si="55"/>
        <v/>
      </c>
      <c r="AA195" s="62" t="str">
        <f t="shared" si="55"/>
        <v/>
      </c>
      <c r="AB195" s="62" t="str">
        <f t="shared" si="55"/>
        <v/>
      </c>
      <c r="AC195" s="62" t="str">
        <f t="shared" si="55"/>
        <v/>
      </c>
      <c r="AD195" s="62" t="str">
        <f t="shared" si="55"/>
        <v/>
      </c>
      <c r="AE195" s="62" t="str">
        <f t="shared" si="55"/>
        <v/>
      </c>
      <c r="AF195" s="62" t="str">
        <f t="shared" si="55"/>
        <v/>
      </c>
      <c r="AG195" s="62" t="str">
        <f t="shared" si="55"/>
        <v/>
      </c>
      <c r="AH195" s="46" t="s">
        <v>18</v>
      </c>
      <c r="AI195" s="47">
        <f>+COUNTIF(C196:AG196,"夏休")+COUNTIF(C196:AG196,"冬休")+COUNTIF(C196:AG196,"中止")+COUNTIF(C196:AG196,"準備")+COUNTIF(C196:AG196,"片付")</f>
        <v>0</v>
      </c>
    </row>
    <row r="196" spans="1:38" ht="13.5" customHeight="1" x14ac:dyDescent="0.15">
      <c r="A196" s="18"/>
      <c r="B196" s="97" t="s">
        <v>17</v>
      </c>
      <c r="C196" s="99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4"/>
      <c r="AH196" s="49" t="s">
        <v>2</v>
      </c>
      <c r="AI196" s="50">
        <f>COUNT(C192:AG192)-AI195</f>
        <v>0</v>
      </c>
    </row>
    <row r="197" spans="1:38" ht="13.5" customHeight="1" x14ac:dyDescent="0.15">
      <c r="A197" s="18"/>
      <c r="B197" s="98"/>
      <c r="C197" s="99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4"/>
      <c r="AH197" s="49" t="s">
        <v>6</v>
      </c>
      <c r="AI197" s="50">
        <f>+COUNTIF(C198:AG199,"休")</f>
        <v>0</v>
      </c>
      <c r="AJ197" s="7" t="e">
        <f>IF(AI198&gt;0.285,"",IF(AI197&lt;AI192,"←計画日数が足りません",""))</f>
        <v>#DIV/0!</v>
      </c>
    </row>
    <row r="198" spans="1:38" ht="13.5" customHeight="1" x14ac:dyDescent="0.15">
      <c r="A198" s="18"/>
      <c r="B198" s="95" t="s">
        <v>0</v>
      </c>
      <c r="C198" s="96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8"/>
      <c r="AH198" s="49" t="s">
        <v>8</v>
      </c>
      <c r="AI198" s="8" t="e">
        <f>+AI197/AI196</f>
        <v>#DIV/0!</v>
      </c>
    </row>
    <row r="199" spans="1:38" x14ac:dyDescent="0.15">
      <c r="A199" s="18"/>
      <c r="B199" s="95"/>
      <c r="C199" s="96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8"/>
      <c r="AH199" s="49" t="s">
        <v>9</v>
      </c>
      <c r="AI199" s="50">
        <f>+COUNTA(C200:AG201)</f>
        <v>0</v>
      </c>
    </row>
    <row r="200" spans="1:38" x14ac:dyDescent="0.15">
      <c r="A200" s="18"/>
      <c r="B200" s="89" t="s">
        <v>7</v>
      </c>
      <c r="C200" s="91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0"/>
      <c r="AH200" s="51" t="s">
        <v>4</v>
      </c>
      <c r="AI200" s="9" t="e">
        <f>+AI199/AI196</f>
        <v>#DIV/0!</v>
      </c>
      <c r="AL200" s="2">
        <f>+COUNTIF(C198:AG199,"休")</f>
        <v>0</v>
      </c>
    </row>
    <row r="201" spans="1:38" x14ac:dyDescent="0.15">
      <c r="A201" s="18"/>
      <c r="B201" s="90"/>
      <c r="C201" s="92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1"/>
      <c r="AH201" s="52" t="s">
        <v>13</v>
      </c>
      <c r="AI201" s="10" t="str">
        <f>IF(7&gt;AI196,"対象外",IF(AI199&gt;=AI192,"OK","NG"))</f>
        <v>対象外</v>
      </c>
      <c r="AJ201" s="7" t="str">
        <f>IF(AI201="対象外","←７日間に満たない期間は達成判定の対象外",IF(AI201="NG","←月単位未達成","←月単位達成"))</f>
        <v>←７日間に満たない期間は達成判定の対象外</v>
      </c>
      <c r="AL201" s="12" t="str">
        <f>IF(7&gt;AI196,"対象外",IF(AL200&gt;=AI192,"OK","NG"))</f>
        <v>対象外</v>
      </c>
    </row>
    <row r="202" spans="1:38" x14ac:dyDescent="0.15">
      <c r="A202" s="18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8"/>
      <c r="AI202" s="17"/>
    </row>
    <row r="203" spans="1:38" hidden="1" x14ac:dyDescent="0.15">
      <c r="A203" s="18"/>
      <c r="B203" s="17"/>
      <c r="C203" s="17" t="e">
        <f>YEAR(C206)</f>
        <v>#VALUE!</v>
      </c>
      <c r="D203" s="17" t="e">
        <f>MONTH(C206)</f>
        <v>#VALUE!</v>
      </c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8"/>
      <c r="AI203" s="17"/>
    </row>
    <row r="204" spans="1:38" x14ac:dyDescent="0.15">
      <c r="A204" s="18"/>
      <c r="B204" s="19" t="s">
        <v>14</v>
      </c>
      <c r="C204" s="85" t="e">
        <f>C206</f>
        <v>#VALUE!</v>
      </c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7"/>
    </row>
    <row r="205" spans="1:38" hidden="1" x14ac:dyDescent="0.15">
      <c r="A205" s="18"/>
      <c r="B205" s="57"/>
      <c r="C205" s="45" t="e">
        <f>DATE($C203,$D203,1)</f>
        <v>#VALUE!</v>
      </c>
      <c r="D205" s="45" t="e">
        <f t="shared" ref="D205:AG205" si="56">C205+1</f>
        <v>#VALUE!</v>
      </c>
      <c r="E205" s="45" t="e">
        <f t="shared" si="56"/>
        <v>#VALUE!</v>
      </c>
      <c r="F205" s="45" t="e">
        <f t="shared" si="56"/>
        <v>#VALUE!</v>
      </c>
      <c r="G205" s="45" t="e">
        <f t="shared" si="56"/>
        <v>#VALUE!</v>
      </c>
      <c r="H205" s="45" t="e">
        <f t="shared" si="56"/>
        <v>#VALUE!</v>
      </c>
      <c r="I205" s="45" t="e">
        <f t="shared" si="56"/>
        <v>#VALUE!</v>
      </c>
      <c r="J205" s="45" t="e">
        <f t="shared" si="56"/>
        <v>#VALUE!</v>
      </c>
      <c r="K205" s="45" t="e">
        <f t="shared" si="56"/>
        <v>#VALUE!</v>
      </c>
      <c r="L205" s="45" t="e">
        <f t="shared" si="56"/>
        <v>#VALUE!</v>
      </c>
      <c r="M205" s="45" t="e">
        <f t="shared" si="56"/>
        <v>#VALUE!</v>
      </c>
      <c r="N205" s="45" t="e">
        <f t="shared" si="56"/>
        <v>#VALUE!</v>
      </c>
      <c r="O205" s="45" t="e">
        <f t="shared" si="56"/>
        <v>#VALUE!</v>
      </c>
      <c r="P205" s="45" t="e">
        <f t="shared" si="56"/>
        <v>#VALUE!</v>
      </c>
      <c r="Q205" s="45" t="e">
        <f t="shared" si="56"/>
        <v>#VALUE!</v>
      </c>
      <c r="R205" s="45" t="e">
        <f t="shared" si="56"/>
        <v>#VALUE!</v>
      </c>
      <c r="S205" s="45" t="e">
        <f t="shared" si="56"/>
        <v>#VALUE!</v>
      </c>
      <c r="T205" s="45" t="e">
        <f t="shared" si="56"/>
        <v>#VALUE!</v>
      </c>
      <c r="U205" s="45" t="e">
        <f t="shared" si="56"/>
        <v>#VALUE!</v>
      </c>
      <c r="V205" s="45" t="e">
        <f t="shared" si="56"/>
        <v>#VALUE!</v>
      </c>
      <c r="W205" s="45" t="e">
        <f t="shared" si="56"/>
        <v>#VALUE!</v>
      </c>
      <c r="X205" s="45" t="e">
        <f t="shared" si="56"/>
        <v>#VALUE!</v>
      </c>
      <c r="Y205" s="45" t="e">
        <f t="shared" si="56"/>
        <v>#VALUE!</v>
      </c>
      <c r="Z205" s="45" t="e">
        <f t="shared" si="56"/>
        <v>#VALUE!</v>
      </c>
      <c r="AA205" s="45" t="e">
        <f t="shared" si="56"/>
        <v>#VALUE!</v>
      </c>
      <c r="AB205" s="45" t="e">
        <f t="shared" si="56"/>
        <v>#VALUE!</v>
      </c>
      <c r="AC205" s="45" t="e">
        <f t="shared" si="56"/>
        <v>#VALUE!</v>
      </c>
      <c r="AD205" s="45" t="e">
        <f t="shared" si="56"/>
        <v>#VALUE!</v>
      </c>
      <c r="AE205" s="45" t="e">
        <f t="shared" si="56"/>
        <v>#VALUE!</v>
      </c>
      <c r="AF205" s="45" t="e">
        <f t="shared" si="56"/>
        <v>#VALUE!</v>
      </c>
      <c r="AG205" s="45" t="e">
        <f t="shared" si="56"/>
        <v>#VALUE!</v>
      </c>
      <c r="AH205" s="58"/>
      <c r="AI205" s="59"/>
    </row>
    <row r="206" spans="1:38" x14ac:dyDescent="0.15">
      <c r="A206" s="18"/>
      <c r="B206" s="60" t="s">
        <v>15</v>
      </c>
      <c r="C206" s="61" t="e">
        <f>IF(EDATE(C191,1)&gt;$G$5,"",EDATE(C191,1))</f>
        <v>#VALUE!</v>
      </c>
      <c r="D206" s="45" t="e">
        <f t="shared" ref="D206:AG206" si="57">IF(D205&gt;$G$5,"",IF(C206=EOMONTH(DATE($C203,$D203,1),0),"",IF(C206="","",C206+1)))</f>
        <v>#VALUE!</v>
      </c>
      <c r="E206" s="45" t="e">
        <f t="shared" si="57"/>
        <v>#VALUE!</v>
      </c>
      <c r="F206" s="45" t="e">
        <f t="shared" si="57"/>
        <v>#VALUE!</v>
      </c>
      <c r="G206" s="45" t="e">
        <f t="shared" si="57"/>
        <v>#VALUE!</v>
      </c>
      <c r="H206" s="45" t="e">
        <f t="shared" si="57"/>
        <v>#VALUE!</v>
      </c>
      <c r="I206" s="45" t="e">
        <f t="shared" si="57"/>
        <v>#VALUE!</v>
      </c>
      <c r="J206" s="45" t="e">
        <f t="shared" si="57"/>
        <v>#VALUE!</v>
      </c>
      <c r="K206" s="45" t="e">
        <f t="shared" si="57"/>
        <v>#VALUE!</v>
      </c>
      <c r="L206" s="45" t="e">
        <f t="shared" si="57"/>
        <v>#VALUE!</v>
      </c>
      <c r="M206" s="45" t="e">
        <f t="shared" si="57"/>
        <v>#VALUE!</v>
      </c>
      <c r="N206" s="45" t="e">
        <f t="shared" si="57"/>
        <v>#VALUE!</v>
      </c>
      <c r="O206" s="45" t="e">
        <f t="shared" si="57"/>
        <v>#VALUE!</v>
      </c>
      <c r="P206" s="45" t="e">
        <f t="shared" si="57"/>
        <v>#VALUE!</v>
      </c>
      <c r="Q206" s="45" t="e">
        <f t="shared" si="57"/>
        <v>#VALUE!</v>
      </c>
      <c r="R206" s="45" t="e">
        <f t="shared" si="57"/>
        <v>#VALUE!</v>
      </c>
      <c r="S206" s="45" t="e">
        <f t="shared" si="57"/>
        <v>#VALUE!</v>
      </c>
      <c r="T206" s="45" t="e">
        <f t="shared" si="57"/>
        <v>#VALUE!</v>
      </c>
      <c r="U206" s="45" t="e">
        <f t="shared" si="57"/>
        <v>#VALUE!</v>
      </c>
      <c r="V206" s="45" t="e">
        <f t="shared" si="57"/>
        <v>#VALUE!</v>
      </c>
      <c r="W206" s="45" t="e">
        <f t="shared" si="57"/>
        <v>#VALUE!</v>
      </c>
      <c r="X206" s="45" t="e">
        <f t="shared" si="57"/>
        <v>#VALUE!</v>
      </c>
      <c r="Y206" s="45" t="e">
        <f t="shared" si="57"/>
        <v>#VALUE!</v>
      </c>
      <c r="Z206" s="45" t="e">
        <f t="shared" si="57"/>
        <v>#VALUE!</v>
      </c>
      <c r="AA206" s="45" t="e">
        <f t="shared" si="57"/>
        <v>#VALUE!</v>
      </c>
      <c r="AB206" s="45" t="e">
        <f t="shared" si="57"/>
        <v>#VALUE!</v>
      </c>
      <c r="AC206" s="45" t="e">
        <f t="shared" si="57"/>
        <v>#VALUE!</v>
      </c>
      <c r="AD206" s="45" t="e">
        <f t="shared" si="57"/>
        <v>#VALUE!</v>
      </c>
      <c r="AE206" s="45" t="e">
        <f t="shared" si="57"/>
        <v>#VALUE!</v>
      </c>
      <c r="AF206" s="45" t="e">
        <f t="shared" si="57"/>
        <v>#VALUE!</v>
      </c>
      <c r="AG206" s="45" t="e">
        <f t="shared" si="57"/>
        <v>#VALUE!</v>
      </c>
      <c r="AH206" s="46" t="s">
        <v>16</v>
      </c>
      <c r="AI206" s="47">
        <f>+COUNTIFS(C209:AG209,"土",C210:AG210,"")+COUNTIFS(C209:AG209,"日",C210:AG210,"")</f>
        <v>0</v>
      </c>
    </row>
    <row r="207" spans="1:38" hidden="1" x14ac:dyDescent="0.15">
      <c r="A207" s="18"/>
      <c r="B207" s="60"/>
      <c r="C207" s="44" t="str">
        <f>IFERROR(VLOOKUP(C206,祝日!C:C,1,FALSE),"")</f>
        <v/>
      </c>
      <c r="D207" s="65" t="str">
        <f>IFERROR(VLOOKUP(D206,祝日!C:C,1,FALSE),"")</f>
        <v/>
      </c>
      <c r="E207" s="65" t="str">
        <f>IFERROR(VLOOKUP(E206,祝日!C:C,1,FALSE),"")</f>
        <v/>
      </c>
      <c r="F207" s="65" t="str">
        <f>IFERROR(VLOOKUP(F206,祝日!C:C,1,FALSE),"")</f>
        <v/>
      </c>
      <c r="G207" s="65" t="str">
        <f>IFERROR(VLOOKUP(G206,祝日!C:C,1,FALSE),"")</f>
        <v/>
      </c>
      <c r="H207" s="65" t="str">
        <f>IFERROR(VLOOKUP(H206,祝日!C:C,1,FALSE),"")</f>
        <v/>
      </c>
      <c r="I207" s="65" t="str">
        <f>IFERROR(VLOOKUP(I206,祝日!C:C,1,FALSE),"")</f>
        <v/>
      </c>
      <c r="J207" s="65" t="str">
        <f>IFERROR(VLOOKUP(J206,祝日!C:C,1,FALSE),"")</f>
        <v/>
      </c>
      <c r="K207" s="65" t="str">
        <f>IFERROR(VLOOKUP(K206,祝日!C:C,1,FALSE),"")</f>
        <v/>
      </c>
      <c r="L207" s="65" t="str">
        <f>IFERROR(VLOOKUP(L206,祝日!C:C,1,FALSE),"")</f>
        <v/>
      </c>
      <c r="M207" s="65" t="str">
        <f>IFERROR(VLOOKUP(M206,祝日!C:C,1,FALSE),"")</f>
        <v/>
      </c>
      <c r="N207" s="65" t="str">
        <f>IFERROR(VLOOKUP(N206,祝日!C:C,1,FALSE),"")</f>
        <v/>
      </c>
      <c r="O207" s="65" t="str">
        <f>IFERROR(VLOOKUP(O206,祝日!C:C,1,FALSE),"")</f>
        <v/>
      </c>
      <c r="P207" s="65" t="str">
        <f>IFERROR(VLOOKUP(P206,祝日!C:C,1,FALSE),"")</f>
        <v/>
      </c>
      <c r="Q207" s="65" t="str">
        <f>IFERROR(VLOOKUP(Q206,祝日!C:C,1,FALSE),"")</f>
        <v/>
      </c>
      <c r="R207" s="65" t="str">
        <f>IFERROR(VLOOKUP(R206,祝日!C:C,1,FALSE),"")</f>
        <v/>
      </c>
      <c r="S207" s="65" t="str">
        <f>IFERROR(VLOOKUP(S206,祝日!C:C,1,FALSE),"")</f>
        <v/>
      </c>
      <c r="T207" s="65" t="str">
        <f>IFERROR(VLOOKUP(T206,祝日!C:C,1,FALSE),"")</f>
        <v/>
      </c>
      <c r="U207" s="65" t="str">
        <f>IFERROR(VLOOKUP(U206,祝日!C:C,1,FALSE),"")</f>
        <v/>
      </c>
      <c r="V207" s="65" t="str">
        <f>IFERROR(VLOOKUP(V206,祝日!C:C,1,FALSE),"")</f>
        <v/>
      </c>
      <c r="W207" s="65" t="str">
        <f>IFERROR(VLOOKUP(W206,祝日!C:C,1,FALSE),"")</f>
        <v/>
      </c>
      <c r="X207" s="65" t="str">
        <f>IFERROR(VLOOKUP(X206,祝日!C:C,1,FALSE),"")</f>
        <v/>
      </c>
      <c r="Y207" s="65" t="str">
        <f>IFERROR(VLOOKUP(Y206,祝日!C:C,1,FALSE),"")</f>
        <v/>
      </c>
      <c r="Z207" s="65" t="str">
        <f>IFERROR(VLOOKUP(Z206,祝日!C:C,1,FALSE),"")</f>
        <v/>
      </c>
      <c r="AA207" s="65" t="str">
        <f>IFERROR(VLOOKUP(AA206,祝日!C:C,1,FALSE),"")</f>
        <v/>
      </c>
      <c r="AB207" s="65" t="str">
        <f>IFERROR(VLOOKUP(AB206,祝日!C:C,1,FALSE),"")</f>
        <v/>
      </c>
      <c r="AC207" s="65" t="str">
        <f>IFERROR(VLOOKUP(AC206,祝日!C:C,1,FALSE),"")</f>
        <v/>
      </c>
      <c r="AD207" s="65" t="str">
        <f>IFERROR(VLOOKUP(AD206,祝日!C:C,1,FALSE),"")</f>
        <v/>
      </c>
      <c r="AE207" s="65" t="str">
        <f>IFERROR(VLOOKUP(AE206,祝日!C:C,1,FALSE),"")</f>
        <v/>
      </c>
      <c r="AF207" s="65" t="str">
        <f>IFERROR(VLOOKUP(AF206,祝日!C:C,1,FALSE),"")</f>
        <v/>
      </c>
      <c r="AG207" s="65" t="str">
        <f>IFERROR(VLOOKUP(AG206,祝日!C:C,1,FALSE),"")</f>
        <v/>
      </c>
      <c r="AH207" s="46" t="s">
        <v>56</v>
      </c>
      <c r="AI207" s="47">
        <f>AI206+AI208</f>
        <v>0</v>
      </c>
    </row>
    <row r="208" spans="1:38" hidden="1" x14ac:dyDescent="0.15">
      <c r="A208" s="18"/>
      <c r="B208" s="60"/>
      <c r="C208" s="44" t="str">
        <f>IF(AND(OR(C209="土",C209="日"),C207&lt;&gt;0),"",C207)</f>
        <v/>
      </c>
      <c r="D208" s="44" t="str">
        <f t="shared" ref="D208:AG208" si="58">IF(AND(OR(D209="土",D209="日"),D207&lt;&gt;0),"",D207)</f>
        <v/>
      </c>
      <c r="E208" s="44" t="str">
        <f t="shared" si="58"/>
        <v/>
      </c>
      <c r="F208" s="44" t="str">
        <f t="shared" si="58"/>
        <v/>
      </c>
      <c r="G208" s="44" t="str">
        <f t="shared" si="58"/>
        <v/>
      </c>
      <c r="H208" s="44" t="str">
        <f t="shared" si="58"/>
        <v/>
      </c>
      <c r="I208" s="44" t="str">
        <f>IF(AND(OR(I209="土",I209="日"),I207&lt;&gt;0),"",I207)</f>
        <v/>
      </c>
      <c r="J208" s="44" t="str">
        <f t="shared" si="58"/>
        <v/>
      </c>
      <c r="K208" s="44" t="str">
        <f t="shared" si="58"/>
        <v/>
      </c>
      <c r="L208" s="44" t="str">
        <f t="shared" si="58"/>
        <v/>
      </c>
      <c r="M208" s="44" t="str">
        <f t="shared" si="58"/>
        <v/>
      </c>
      <c r="N208" s="44" t="str">
        <f t="shared" si="58"/>
        <v/>
      </c>
      <c r="O208" s="44" t="str">
        <f t="shared" si="58"/>
        <v/>
      </c>
      <c r="P208" s="44" t="str">
        <f t="shared" si="58"/>
        <v/>
      </c>
      <c r="Q208" s="44" t="str">
        <f t="shared" si="58"/>
        <v/>
      </c>
      <c r="R208" s="44" t="str">
        <f t="shared" si="58"/>
        <v/>
      </c>
      <c r="S208" s="44" t="str">
        <f t="shared" si="58"/>
        <v/>
      </c>
      <c r="T208" s="44" t="str">
        <f t="shared" si="58"/>
        <v/>
      </c>
      <c r="U208" s="44" t="str">
        <f t="shared" si="58"/>
        <v/>
      </c>
      <c r="V208" s="44" t="str">
        <f t="shared" si="58"/>
        <v/>
      </c>
      <c r="W208" s="44" t="str">
        <f t="shared" si="58"/>
        <v/>
      </c>
      <c r="X208" s="44" t="str">
        <f t="shared" si="58"/>
        <v/>
      </c>
      <c r="Y208" s="44" t="str">
        <f t="shared" si="58"/>
        <v/>
      </c>
      <c r="Z208" s="44" t="str">
        <f t="shared" si="58"/>
        <v/>
      </c>
      <c r="AA208" s="44" t="str">
        <f t="shared" si="58"/>
        <v/>
      </c>
      <c r="AB208" s="44" t="str">
        <f t="shared" si="58"/>
        <v/>
      </c>
      <c r="AC208" s="44" t="str">
        <f t="shared" si="58"/>
        <v/>
      </c>
      <c r="AD208" s="44" t="str">
        <f t="shared" si="58"/>
        <v/>
      </c>
      <c r="AE208" s="44" t="str">
        <f t="shared" si="58"/>
        <v/>
      </c>
      <c r="AF208" s="44" t="str">
        <f t="shared" si="58"/>
        <v/>
      </c>
      <c r="AG208" s="44" t="str">
        <f t="shared" si="58"/>
        <v/>
      </c>
      <c r="AH208" s="66" t="s">
        <v>55</v>
      </c>
      <c r="AI208" s="47">
        <f>COUNT(C208:AG208)</f>
        <v>0</v>
      </c>
    </row>
    <row r="209" spans="1:38" x14ac:dyDescent="0.15">
      <c r="A209" s="18"/>
      <c r="B209" s="39" t="s">
        <v>5</v>
      </c>
      <c r="C209" s="62" t="str">
        <f>IFERROR(TEXT(WEEKDAY(+C206),"aaa"),"")</f>
        <v/>
      </c>
      <c r="D209" s="62" t="str">
        <f t="shared" ref="D209:AG209" si="59">IFERROR(TEXT(WEEKDAY(+D206),"aaa"),"")</f>
        <v/>
      </c>
      <c r="E209" s="62" t="str">
        <f t="shared" si="59"/>
        <v/>
      </c>
      <c r="F209" s="62" t="str">
        <f t="shared" si="59"/>
        <v/>
      </c>
      <c r="G209" s="62" t="str">
        <f t="shared" si="59"/>
        <v/>
      </c>
      <c r="H209" s="62" t="str">
        <f t="shared" si="59"/>
        <v/>
      </c>
      <c r="I209" s="62" t="str">
        <f t="shared" si="59"/>
        <v/>
      </c>
      <c r="J209" s="62" t="str">
        <f t="shared" si="59"/>
        <v/>
      </c>
      <c r="K209" s="62" t="str">
        <f t="shared" si="59"/>
        <v/>
      </c>
      <c r="L209" s="62" t="str">
        <f t="shared" si="59"/>
        <v/>
      </c>
      <c r="M209" s="62" t="str">
        <f t="shared" si="59"/>
        <v/>
      </c>
      <c r="N209" s="62" t="str">
        <f t="shared" si="59"/>
        <v/>
      </c>
      <c r="O209" s="62" t="str">
        <f t="shared" si="59"/>
        <v/>
      </c>
      <c r="P209" s="62" t="str">
        <f t="shared" si="59"/>
        <v/>
      </c>
      <c r="Q209" s="62" t="str">
        <f t="shared" si="59"/>
        <v/>
      </c>
      <c r="R209" s="62" t="str">
        <f t="shared" si="59"/>
        <v/>
      </c>
      <c r="S209" s="62" t="str">
        <f t="shared" si="59"/>
        <v/>
      </c>
      <c r="T209" s="62" t="str">
        <f t="shared" si="59"/>
        <v/>
      </c>
      <c r="U209" s="62" t="str">
        <f t="shared" si="59"/>
        <v/>
      </c>
      <c r="V209" s="62" t="str">
        <f t="shared" si="59"/>
        <v/>
      </c>
      <c r="W209" s="62" t="str">
        <f t="shared" si="59"/>
        <v/>
      </c>
      <c r="X209" s="62" t="str">
        <f t="shared" si="59"/>
        <v/>
      </c>
      <c r="Y209" s="62" t="str">
        <f t="shared" si="59"/>
        <v/>
      </c>
      <c r="Z209" s="62" t="str">
        <f t="shared" si="59"/>
        <v/>
      </c>
      <c r="AA209" s="62" t="str">
        <f t="shared" si="59"/>
        <v/>
      </c>
      <c r="AB209" s="62" t="str">
        <f t="shared" si="59"/>
        <v/>
      </c>
      <c r="AC209" s="62" t="str">
        <f t="shared" si="59"/>
        <v/>
      </c>
      <c r="AD209" s="62" t="str">
        <f t="shared" si="59"/>
        <v/>
      </c>
      <c r="AE209" s="62" t="str">
        <f t="shared" si="59"/>
        <v/>
      </c>
      <c r="AF209" s="62" t="str">
        <f t="shared" si="59"/>
        <v/>
      </c>
      <c r="AG209" s="62" t="str">
        <f t="shared" si="59"/>
        <v/>
      </c>
      <c r="AH209" s="46" t="s">
        <v>18</v>
      </c>
      <c r="AI209" s="47">
        <f>+COUNTIF(C210:AG210,"夏休")+COUNTIF(C210:AG210,"冬休")+COUNTIF(C210:AG210,"中止")+COUNTIF(C210:AG210,"準備")+COUNTIF(C210:AG210,"片付")</f>
        <v>0</v>
      </c>
    </row>
    <row r="210" spans="1:38" ht="13.5" customHeight="1" x14ac:dyDescent="0.15">
      <c r="A210" s="18"/>
      <c r="B210" s="97" t="s">
        <v>17</v>
      </c>
      <c r="C210" s="99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4"/>
      <c r="AH210" s="49" t="s">
        <v>2</v>
      </c>
      <c r="AI210" s="50">
        <f>COUNT(C206:AG206)-AI209</f>
        <v>0</v>
      </c>
    </row>
    <row r="211" spans="1:38" ht="13.5" customHeight="1" x14ac:dyDescent="0.15">
      <c r="A211" s="18"/>
      <c r="B211" s="98"/>
      <c r="C211" s="99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4"/>
      <c r="AH211" s="49" t="s">
        <v>6</v>
      </c>
      <c r="AI211" s="50">
        <f>+COUNTIF(C212:AG213,"休")</f>
        <v>0</v>
      </c>
      <c r="AJ211" s="7" t="e">
        <f>IF(AI212&gt;0.285,"",IF(AI211&lt;AI206,"←計画日数が足りません",""))</f>
        <v>#DIV/0!</v>
      </c>
    </row>
    <row r="212" spans="1:38" ht="13.5" customHeight="1" x14ac:dyDescent="0.15">
      <c r="A212" s="18"/>
      <c r="B212" s="95" t="s">
        <v>0</v>
      </c>
      <c r="C212" s="96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8"/>
      <c r="AH212" s="49" t="s">
        <v>8</v>
      </c>
      <c r="AI212" s="8" t="e">
        <f>+AI211/AI210</f>
        <v>#DIV/0!</v>
      </c>
    </row>
    <row r="213" spans="1:38" x14ac:dyDescent="0.15">
      <c r="A213" s="18"/>
      <c r="B213" s="95"/>
      <c r="C213" s="96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8"/>
      <c r="AH213" s="49" t="s">
        <v>9</v>
      </c>
      <c r="AI213" s="50">
        <f>+COUNTA(C214:AG215)</f>
        <v>0</v>
      </c>
    </row>
    <row r="214" spans="1:38" x14ac:dyDescent="0.15">
      <c r="A214" s="18"/>
      <c r="B214" s="89" t="s">
        <v>7</v>
      </c>
      <c r="C214" s="91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0"/>
      <c r="AH214" s="51" t="s">
        <v>4</v>
      </c>
      <c r="AI214" s="9" t="e">
        <f>+AI213/AI210</f>
        <v>#DIV/0!</v>
      </c>
      <c r="AL214" s="2">
        <f>+COUNTIF(C212:AG213,"休")</f>
        <v>0</v>
      </c>
    </row>
    <row r="215" spans="1:38" x14ac:dyDescent="0.15">
      <c r="A215" s="18"/>
      <c r="B215" s="90"/>
      <c r="C215" s="92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1"/>
      <c r="AH215" s="52" t="s">
        <v>13</v>
      </c>
      <c r="AI215" s="10" t="str">
        <f>IF(7&gt;AI210,"対象外",IF(AI213&gt;=AI206,"OK","NG"))</f>
        <v>対象外</v>
      </c>
      <c r="AJ215" s="7" t="str">
        <f>IF(AI215="対象外","←７日間に満たない期間は達成判定の対象外",IF(AI215="NG","←月単位未達成","←月単位達成"))</f>
        <v>←７日間に満たない期間は達成判定の対象外</v>
      </c>
      <c r="AL215" s="12" t="str">
        <f>IF(7&gt;AI210,"対象外",IF(AL214&gt;=AI206,"OK","NG"))</f>
        <v>対象外</v>
      </c>
    </row>
    <row r="216" spans="1:38" x14ac:dyDescent="0.15">
      <c r="A216" s="18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8"/>
      <c r="AI216" s="17"/>
    </row>
    <row r="217" spans="1:38" hidden="1" x14ac:dyDescent="0.15">
      <c r="A217" s="18"/>
      <c r="B217" s="17"/>
      <c r="C217" s="17" t="e">
        <f>YEAR(C220)</f>
        <v>#VALUE!</v>
      </c>
      <c r="D217" s="17" t="e">
        <f>MONTH(C220)</f>
        <v>#VALUE!</v>
      </c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8"/>
      <c r="AI217" s="17"/>
    </row>
    <row r="218" spans="1:38" x14ac:dyDescent="0.15">
      <c r="A218" s="18"/>
      <c r="B218" s="19" t="s">
        <v>14</v>
      </c>
      <c r="C218" s="85" t="e">
        <f>C220</f>
        <v>#VALUE!</v>
      </c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7"/>
    </row>
    <row r="219" spans="1:38" hidden="1" x14ac:dyDescent="0.15">
      <c r="A219" s="18"/>
      <c r="B219" s="57"/>
      <c r="C219" s="45" t="e">
        <f>DATE($C217,$D217,1)</f>
        <v>#VALUE!</v>
      </c>
      <c r="D219" s="45" t="e">
        <f t="shared" ref="D219:AG219" si="60">C219+1</f>
        <v>#VALUE!</v>
      </c>
      <c r="E219" s="45" t="e">
        <f t="shared" si="60"/>
        <v>#VALUE!</v>
      </c>
      <c r="F219" s="45" t="e">
        <f t="shared" si="60"/>
        <v>#VALUE!</v>
      </c>
      <c r="G219" s="45" t="e">
        <f t="shared" si="60"/>
        <v>#VALUE!</v>
      </c>
      <c r="H219" s="45" t="e">
        <f t="shared" si="60"/>
        <v>#VALUE!</v>
      </c>
      <c r="I219" s="45" t="e">
        <f t="shared" si="60"/>
        <v>#VALUE!</v>
      </c>
      <c r="J219" s="45" t="e">
        <f t="shared" si="60"/>
        <v>#VALUE!</v>
      </c>
      <c r="K219" s="45" t="e">
        <f t="shared" si="60"/>
        <v>#VALUE!</v>
      </c>
      <c r="L219" s="45" t="e">
        <f t="shared" si="60"/>
        <v>#VALUE!</v>
      </c>
      <c r="M219" s="45" t="e">
        <f t="shared" si="60"/>
        <v>#VALUE!</v>
      </c>
      <c r="N219" s="45" t="e">
        <f t="shared" si="60"/>
        <v>#VALUE!</v>
      </c>
      <c r="O219" s="45" t="e">
        <f t="shared" si="60"/>
        <v>#VALUE!</v>
      </c>
      <c r="P219" s="45" t="e">
        <f t="shared" si="60"/>
        <v>#VALUE!</v>
      </c>
      <c r="Q219" s="45" t="e">
        <f t="shared" si="60"/>
        <v>#VALUE!</v>
      </c>
      <c r="R219" s="45" t="e">
        <f t="shared" si="60"/>
        <v>#VALUE!</v>
      </c>
      <c r="S219" s="45" t="e">
        <f t="shared" si="60"/>
        <v>#VALUE!</v>
      </c>
      <c r="T219" s="45" t="e">
        <f t="shared" si="60"/>
        <v>#VALUE!</v>
      </c>
      <c r="U219" s="45" t="e">
        <f t="shared" si="60"/>
        <v>#VALUE!</v>
      </c>
      <c r="V219" s="45" t="e">
        <f t="shared" si="60"/>
        <v>#VALUE!</v>
      </c>
      <c r="W219" s="45" t="e">
        <f t="shared" si="60"/>
        <v>#VALUE!</v>
      </c>
      <c r="X219" s="45" t="e">
        <f t="shared" si="60"/>
        <v>#VALUE!</v>
      </c>
      <c r="Y219" s="45" t="e">
        <f t="shared" si="60"/>
        <v>#VALUE!</v>
      </c>
      <c r="Z219" s="45" t="e">
        <f t="shared" si="60"/>
        <v>#VALUE!</v>
      </c>
      <c r="AA219" s="45" t="e">
        <f t="shared" si="60"/>
        <v>#VALUE!</v>
      </c>
      <c r="AB219" s="45" t="e">
        <f t="shared" si="60"/>
        <v>#VALUE!</v>
      </c>
      <c r="AC219" s="45" t="e">
        <f t="shared" si="60"/>
        <v>#VALUE!</v>
      </c>
      <c r="AD219" s="45" t="e">
        <f t="shared" si="60"/>
        <v>#VALUE!</v>
      </c>
      <c r="AE219" s="45" t="e">
        <f t="shared" si="60"/>
        <v>#VALUE!</v>
      </c>
      <c r="AF219" s="45" t="e">
        <f t="shared" si="60"/>
        <v>#VALUE!</v>
      </c>
      <c r="AG219" s="45" t="e">
        <f t="shared" si="60"/>
        <v>#VALUE!</v>
      </c>
      <c r="AH219" s="58"/>
      <c r="AI219" s="59"/>
    </row>
    <row r="220" spans="1:38" x14ac:dyDescent="0.15">
      <c r="A220" s="18"/>
      <c r="B220" s="60" t="s">
        <v>15</v>
      </c>
      <c r="C220" s="61" t="e">
        <f>IF(EDATE(C205,1)&gt;$G$5,"",EDATE(C205,1))</f>
        <v>#VALUE!</v>
      </c>
      <c r="D220" s="45" t="e">
        <f t="shared" ref="D220:AG220" si="61">IF(D219&gt;$G$5,"",IF(C220=EOMONTH(DATE($C217,$D217,1),0),"",IF(C220="","",C220+1)))</f>
        <v>#VALUE!</v>
      </c>
      <c r="E220" s="45" t="e">
        <f t="shared" si="61"/>
        <v>#VALUE!</v>
      </c>
      <c r="F220" s="45" t="e">
        <f t="shared" si="61"/>
        <v>#VALUE!</v>
      </c>
      <c r="G220" s="45" t="e">
        <f t="shared" si="61"/>
        <v>#VALUE!</v>
      </c>
      <c r="H220" s="45" t="e">
        <f t="shared" si="61"/>
        <v>#VALUE!</v>
      </c>
      <c r="I220" s="45" t="e">
        <f t="shared" si="61"/>
        <v>#VALUE!</v>
      </c>
      <c r="J220" s="45" t="e">
        <f t="shared" si="61"/>
        <v>#VALUE!</v>
      </c>
      <c r="K220" s="45" t="e">
        <f t="shared" si="61"/>
        <v>#VALUE!</v>
      </c>
      <c r="L220" s="45" t="e">
        <f t="shared" si="61"/>
        <v>#VALUE!</v>
      </c>
      <c r="M220" s="45" t="e">
        <f t="shared" si="61"/>
        <v>#VALUE!</v>
      </c>
      <c r="N220" s="45" t="e">
        <f t="shared" si="61"/>
        <v>#VALUE!</v>
      </c>
      <c r="O220" s="45" t="e">
        <f t="shared" si="61"/>
        <v>#VALUE!</v>
      </c>
      <c r="P220" s="45" t="e">
        <f t="shared" si="61"/>
        <v>#VALUE!</v>
      </c>
      <c r="Q220" s="45" t="e">
        <f t="shared" si="61"/>
        <v>#VALUE!</v>
      </c>
      <c r="R220" s="45" t="e">
        <f t="shared" si="61"/>
        <v>#VALUE!</v>
      </c>
      <c r="S220" s="45" t="e">
        <f t="shared" si="61"/>
        <v>#VALUE!</v>
      </c>
      <c r="T220" s="45" t="e">
        <f t="shared" si="61"/>
        <v>#VALUE!</v>
      </c>
      <c r="U220" s="45" t="e">
        <f t="shared" si="61"/>
        <v>#VALUE!</v>
      </c>
      <c r="V220" s="45" t="e">
        <f t="shared" si="61"/>
        <v>#VALUE!</v>
      </c>
      <c r="W220" s="45" t="e">
        <f t="shared" si="61"/>
        <v>#VALUE!</v>
      </c>
      <c r="X220" s="45" t="e">
        <f t="shared" si="61"/>
        <v>#VALUE!</v>
      </c>
      <c r="Y220" s="45" t="e">
        <f t="shared" si="61"/>
        <v>#VALUE!</v>
      </c>
      <c r="Z220" s="45" t="e">
        <f t="shared" si="61"/>
        <v>#VALUE!</v>
      </c>
      <c r="AA220" s="45" t="e">
        <f t="shared" si="61"/>
        <v>#VALUE!</v>
      </c>
      <c r="AB220" s="45" t="e">
        <f t="shared" si="61"/>
        <v>#VALUE!</v>
      </c>
      <c r="AC220" s="45" t="e">
        <f t="shared" si="61"/>
        <v>#VALUE!</v>
      </c>
      <c r="AD220" s="45" t="e">
        <f t="shared" si="61"/>
        <v>#VALUE!</v>
      </c>
      <c r="AE220" s="45" t="e">
        <f t="shared" si="61"/>
        <v>#VALUE!</v>
      </c>
      <c r="AF220" s="45" t="e">
        <f t="shared" si="61"/>
        <v>#VALUE!</v>
      </c>
      <c r="AG220" s="45" t="e">
        <f t="shared" si="61"/>
        <v>#VALUE!</v>
      </c>
      <c r="AH220" s="46" t="s">
        <v>16</v>
      </c>
      <c r="AI220" s="47">
        <f>+COUNTIFS(C223:AG223,"土",C224:AG224,"")+COUNTIFS(C223:AG223,"日",C224:AG224,"")</f>
        <v>0</v>
      </c>
    </row>
    <row r="221" spans="1:38" hidden="1" x14ac:dyDescent="0.15">
      <c r="A221" s="18"/>
      <c r="B221" s="60"/>
      <c r="C221" s="44" t="str">
        <f>IFERROR(VLOOKUP(C220,祝日!C:C,1,FALSE),"")</f>
        <v/>
      </c>
      <c r="D221" s="65" t="str">
        <f>IFERROR(VLOOKUP(D220,祝日!C:C,1,FALSE),"")</f>
        <v/>
      </c>
      <c r="E221" s="65" t="str">
        <f>IFERROR(VLOOKUP(E220,祝日!C:C,1,FALSE),"")</f>
        <v/>
      </c>
      <c r="F221" s="65" t="str">
        <f>IFERROR(VLOOKUP(F220,祝日!C:C,1,FALSE),"")</f>
        <v/>
      </c>
      <c r="G221" s="65" t="str">
        <f>IFERROR(VLOOKUP(G220,祝日!C:C,1,FALSE),"")</f>
        <v/>
      </c>
      <c r="H221" s="65" t="str">
        <f>IFERROR(VLOOKUP(H220,祝日!C:C,1,FALSE),"")</f>
        <v/>
      </c>
      <c r="I221" s="65" t="str">
        <f>IFERROR(VLOOKUP(I220,祝日!C:C,1,FALSE),"")</f>
        <v/>
      </c>
      <c r="J221" s="65" t="str">
        <f>IFERROR(VLOOKUP(J220,祝日!C:C,1,FALSE),"")</f>
        <v/>
      </c>
      <c r="K221" s="65" t="str">
        <f>IFERROR(VLOOKUP(K220,祝日!C:C,1,FALSE),"")</f>
        <v/>
      </c>
      <c r="L221" s="65" t="str">
        <f>IFERROR(VLOOKUP(L220,祝日!C:C,1,FALSE),"")</f>
        <v/>
      </c>
      <c r="M221" s="65" t="str">
        <f>IFERROR(VLOOKUP(M220,祝日!C:C,1,FALSE),"")</f>
        <v/>
      </c>
      <c r="N221" s="65" t="str">
        <f>IFERROR(VLOOKUP(N220,祝日!C:C,1,FALSE),"")</f>
        <v/>
      </c>
      <c r="O221" s="65" t="str">
        <f>IFERROR(VLOOKUP(O220,祝日!C:C,1,FALSE),"")</f>
        <v/>
      </c>
      <c r="P221" s="65" t="str">
        <f>IFERROR(VLOOKUP(P220,祝日!C:C,1,FALSE),"")</f>
        <v/>
      </c>
      <c r="Q221" s="65" t="str">
        <f>IFERROR(VLOOKUP(Q220,祝日!C:C,1,FALSE),"")</f>
        <v/>
      </c>
      <c r="R221" s="65" t="str">
        <f>IFERROR(VLOOKUP(R220,祝日!C:C,1,FALSE),"")</f>
        <v/>
      </c>
      <c r="S221" s="65" t="str">
        <f>IFERROR(VLOOKUP(S220,祝日!C:C,1,FALSE),"")</f>
        <v/>
      </c>
      <c r="T221" s="65" t="str">
        <f>IFERROR(VLOOKUP(T220,祝日!C:C,1,FALSE),"")</f>
        <v/>
      </c>
      <c r="U221" s="65" t="str">
        <f>IFERROR(VLOOKUP(U220,祝日!C:C,1,FALSE),"")</f>
        <v/>
      </c>
      <c r="V221" s="65" t="str">
        <f>IFERROR(VLOOKUP(V220,祝日!C:C,1,FALSE),"")</f>
        <v/>
      </c>
      <c r="W221" s="65" t="str">
        <f>IFERROR(VLOOKUP(W220,祝日!C:C,1,FALSE),"")</f>
        <v/>
      </c>
      <c r="X221" s="65" t="str">
        <f>IFERROR(VLOOKUP(X220,祝日!C:C,1,FALSE),"")</f>
        <v/>
      </c>
      <c r="Y221" s="65" t="str">
        <f>IFERROR(VLOOKUP(Y220,祝日!C:C,1,FALSE),"")</f>
        <v/>
      </c>
      <c r="Z221" s="65" t="str">
        <f>IFERROR(VLOOKUP(Z220,祝日!C:C,1,FALSE),"")</f>
        <v/>
      </c>
      <c r="AA221" s="65" t="str">
        <f>IFERROR(VLOOKUP(AA220,祝日!C:C,1,FALSE),"")</f>
        <v/>
      </c>
      <c r="AB221" s="65" t="str">
        <f>IFERROR(VLOOKUP(AB220,祝日!C:C,1,FALSE),"")</f>
        <v/>
      </c>
      <c r="AC221" s="65" t="str">
        <f>IFERROR(VLOOKUP(AC220,祝日!C:C,1,FALSE),"")</f>
        <v/>
      </c>
      <c r="AD221" s="65" t="str">
        <f>IFERROR(VLOOKUP(AD220,祝日!C:C,1,FALSE),"")</f>
        <v/>
      </c>
      <c r="AE221" s="65" t="str">
        <f>IFERROR(VLOOKUP(AE220,祝日!C:C,1,FALSE),"")</f>
        <v/>
      </c>
      <c r="AF221" s="65" t="str">
        <f>IFERROR(VLOOKUP(AF220,祝日!C:C,1,FALSE),"")</f>
        <v/>
      </c>
      <c r="AG221" s="65" t="str">
        <f>IFERROR(VLOOKUP(AG220,祝日!C:C,1,FALSE),"")</f>
        <v/>
      </c>
      <c r="AH221" s="46" t="s">
        <v>56</v>
      </c>
      <c r="AI221" s="47">
        <f>AI220+AI222</f>
        <v>0</v>
      </c>
    </row>
    <row r="222" spans="1:38" hidden="1" x14ac:dyDescent="0.15">
      <c r="A222" s="18"/>
      <c r="B222" s="60"/>
      <c r="C222" s="44" t="str">
        <f>IF(AND(OR(C223="土",C223="日"),C221&lt;&gt;0),"",C221)</f>
        <v/>
      </c>
      <c r="D222" s="44" t="str">
        <f t="shared" ref="D222:AG222" si="62">IF(AND(OR(D223="土",D223="日"),D221&lt;&gt;0),"",D221)</f>
        <v/>
      </c>
      <c r="E222" s="44" t="str">
        <f t="shared" si="62"/>
        <v/>
      </c>
      <c r="F222" s="44" t="str">
        <f t="shared" si="62"/>
        <v/>
      </c>
      <c r="G222" s="44" t="str">
        <f t="shared" si="62"/>
        <v/>
      </c>
      <c r="H222" s="44" t="str">
        <f t="shared" si="62"/>
        <v/>
      </c>
      <c r="I222" s="44" t="str">
        <f t="shared" si="62"/>
        <v/>
      </c>
      <c r="J222" s="44" t="str">
        <f t="shared" si="62"/>
        <v/>
      </c>
      <c r="K222" s="44" t="str">
        <f t="shared" si="62"/>
        <v/>
      </c>
      <c r="L222" s="44" t="str">
        <f t="shared" si="62"/>
        <v/>
      </c>
      <c r="M222" s="44" t="str">
        <f t="shared" si="62"/>
        <v/>
      </c>
      <c r="N222" s="44" t="str">
        <f t="shared" si="62"/>
        <v/>
      </c>
      <c r="O222" s="44" t="str">
        <f t="shared" si="62"/>
        <v/>
      </c>
      <c r="P222" s="44" t="str">
        <f t="shared" si="62"/>
        <v/>
      </c>
      <c r="Q222" s="44" t="str">
        <f t="shared" si="62"/>
        <v/>
      </c>
      <c r="R222" s="44" t="str">
        <f t="shared" si="62"/>
        <v/>
      </c>
      <c r="S222" s="44" t="str">
        <f t="shared" si="62"/>
        <v/>
      </c>
      <c r="T222" s="44" t="str">
        <f t="shared" si="62"/>
        <v/>
      </c>
      <c r="U222" s="44" t="str">
        <f t="shared" si="62"/>
        <v/>
      </c>
      <c r="V222" s="44" t="str">
        <f t="shared" si="62"/>
        <v/>
      </c>
      <c r="W222" s="44" t="str">
        <f t="shared" si="62"/>
        <v/>
      </c>
      <c r="X222" s="44" t="str">
        <f t="shared" si="62"/>
        <v/>
      </c>
      <c r="Y222" s="44" t="str">
        <f t="shared" si="62"/>
        <v/>
      </c>
      <c r="Z222" s="44" t="str">
        <f t="shared" si="62"/>
        <v/>
      </c>
      <c r="AA222" s="44" t="str">
        <f t="shared" si="62"/>
        <v/>
      </c>
      <c r="AB222" s="44" t="str">
        <f t="shared" si="62"/>
        <v/>
      </c>
      <c r="AC222" s="44" t="str">
        <f t="shared" si="62"/>
        <v/>
      </c>
      <c r="AD222" s="44" t="str">
        <f t="shared" si="62"/>
        <v/>
      </c>
      <c r="AE222" s="44" t="str">
        <f t="shared" si="62"/>
        <v/>
      </c>
      <c r="AF222" s="44" t="str">
        <f t="shared" si="62"/>
        <v/>
      </c>
      <c r="AG222" s="44" t="str">
        <f t="shared" si="62"/>
        <v/>
      </c>
      <c r="AH222" s="66" t="s">
        <v>55</v>
      </c>
      <c r="AI222" s="47">
        <f>COUNT(C222:AG222)</f>
        <v>0</v>
      </c>
    </row>
    <row r="223" spans="1:38" x14ac:dyDescent="0.15">
      <c r="A223" s="18"/>
      <c r="B223" s="39" t="s">
        <v>5</v>
      </c>
      <c r="C223" s="62" t="str">
        <f>IFERROR(TEXT(WEEKDAY(+C220),"aaa"),"")</f>
        <v/>
      </c>
      <c r="D223" s="62" t="str">
        <f t="shared" ref="D223:AG223" si="63">IFERROR(TEXT(WEEKDAY(+D220),"aaa"),"")</f>
        <v/>
      </c>
      <c r="E223" s="62" t="str">
        <f t="shared" si="63"/>
        <v/>
      </c>
      <c r="F223" s="62" t="str">
        <f t="shared" si="63"/>
        <v/>
      </c>
      <c r="G223" s="62" t="str">
        <f t="shared" si="63"/>
        <v/>
      </c>
      <c r="H223" s="62" t="str">
        <f t="shared" si="63"/>
        <v/>
      </c>
      <c r="I223" s="62" t="str">
        <f t="shared" si="63"/>
        <v/>
      </c>
      <c r="J223" s="62" t="str">
        <f t="shared" si="63"/>
        <v/>
      </c>
      <c r="K223" s="62" t="str">
        <f t="shared" si="63"/>
        <v/>
      </c>
      <c r="L223" s="62" t="str">
        <f t="shared" si="63"/>
        <v/>
      </c>
      <c r="M223" s="62" t="str">
        <f t="shared" si="63"/>
        <v/>
      </c>
      <c r="N223" s="62" t="str">
        <f t="shared" si="63"/>
        <v/>
      </c>
      <c r="O223" s="62" t="str">
        <f t="shared" si="63"/>
        <v/>
      </c>
      <c r="P223" s="62" t="str">
        <f t="shared" si="63"/>
        <v/>
      </c>
      <c r="Q223" s="62" t="str">
        <f t="shared" si="63"/>
        <v/>
      </c>
      <c r="R223" s="62" t="str">
        <f t="shared" si="63"/>
        <v/>
      </c>
      <c r="S223" s="62" t="str">
        <f t="shared" si="63"/>
        <v/>
      </c>
      <c r="T223" s="62" t="str">
        <f t="shared" si="63"/>
        <v/>
      </c>
      <c r="U223" s="62" t="str">
        <f t="shared" si="63"/>
        <v/>
      </c>
      <c r="V223" s="62" t="str">
        <f t="shared" si="63"/>
        <v/>
      </c>
      <c r="W223" s="62" t="str">
        <f t="shared" si="63"/>
        <v/>
      </c>
      <c r="X223" s="62" t="str">
        <f t="shared" si="63"/>
        <v/>
      </c>
      <c r="Y223" s="62" t="str">
        <f t="shared" si="63"/>
        <v/>
      </c>
      <c r="Z223" s="62" t="str">
        <f t="shared" si="63"/>
        <v/>
      </c>
      <c r="AA223" s="62" t="str">
        <f t="shared" si="63"/>
        <v/>
      </c>
      <c r="AB223" s="62" t="str">
        <f t="shared" si="63"/>
        <v/>
      </c>
      <c r="AC223" s="62" t="str">
        <f t="shared" si="63"/>
        <v/>
      </c>
      <c r="AD223" s="62" t="str">
        <f t="shared" si="63"/>
        <v/>
      </c>
      <c r="AE223" s="62" t="str">
        <f t="shared" si="63"/>
        <v/>
      </c>
      <c r="AF223" s="62" t="str">
        <f t="shared" si="63"/>
        <v/>
      </c>
      <c r="AG223" s="62" t="str">
        <f t="shared" si="63"/>
        <v/>
      </c>
      <c r="AH223" s="46" t="s">
        <v>18</v>
      </c>
      <c r="AI223" s="47">
        <f>+COUNTIF(C224:AG224,"夏休")+COUNTIF(C224:AG224,"冬休")+COUNTIF(C224:AG224,"中止")+COUNTIF(C224:AG224,"準備")+COUNTIF(C224:AG224,"片付")</f>
        <v>0</v>
      </c>
    </row>
    <row r="224" spans="1:38" ht="13.5" customHeight="1" x14ac:dyDescent="0.15">
      <c r="A224" s="18"/>
      <c r="B224" s="97" t="s">
        <v>17</v>
      </c>
      <c r="C224" s="99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4"/>
      <c r="AH224" s="49" t="s">
        <v>2</v>
      </c>
      <c r="AI224" s="50">
        <f>COUNT(C220:AG220)-AI223</f>
        <v>0</v>
      </c>
    </row>
    <row r="225" spans="1:38" ht="13.5" customHeight="1" x14ac:dyDescent="0.15">
      <c r="A225" s="18"/>
      <c r="B225" s="98"/>
      <c r="C225" s="99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4"/>
      <c r="AH225" s="49" t="s">
        <v>6</v>
      </c>
      <c r="AI225" s="50">
        <f>+COUNTIF(C226:AG227,"休")</f>
        <v>0</v>
      </c>
      <c r="AJ225" s="7" t="e">
        <f>IF(AI226&gt;0.285,"",IF(AI225&lt;AI220,"←計画日数が足りません",""))</f>
        <v>#DIV/0!</v>
      </c>
    </row>
    <row r="226" spans="1:38" ht="13.5" customHeight="1" x14ac:dyDescent="0.15">
      <c r="A226" s="18"/>
      <c r="B226" s="95" t="s">
        <v>0</v>
      </c>
      <c r="C226" s="96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8"/>
      <c r="AH226" s="49" t="s">
        <v>8</v>
      </c>
      <c r="AI226" s="8" t="e">
        <f>+AI225/AI224</f>
        <v>#DIV/0!</v>
      </c>
    </row>
    <row r="227" spans="1:38" x14ac:dyDescent="0.15">
      <c r="A227" s="18"/>
      <c r="B227" s="95"/>
      <c r="C227" s="96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8"/>
      <c r="AH227" s="49" t="s">
        <v>9</v>
      </c>
      <c r="AI227" s="50">
        <f>+COUNTA(C228:AG229)</f>
        <v>0</v>
      </c>
    </row>
    <row r="228" spans="1:38" x14ac:dyDescent="0.15">
      <c r="A228" s="18"/>
      <c r="B228" s="89" t="s">
        <v>7</v>
      </c>
      <c r="C228" s="91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0"/>
      <c r="AH228" s="51" t="s">
        <v>4</v>
      </c>
      <c r="AI228" s="9" t="e">
        <f>+AI227/AI224</f>
        <v>#DIV/0!</v>
      </c>
      <c r="AL228" s="2">
        <f>+COUNTIF(C226:AG227,"休")</f>
        <v>0</v>
      </c>
    </row>
    <row r="229" spans="1:38" x14ac:dyDescent="0.15">
      <c r="A229" s="18"/>
      <c r="B229" s="90"/>
      <c r="C229" s="92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1"/>
      <c r="AH229" s="52" t="s">
        <v>13</v>
      </c>
      <c r="AI229" s="10" t="str">
        <f>IF(7&gt;AI224,"対象外",IF(AI227&gt;=AI220,"OK","NG"))</f>
        <v>対象外</v>
      </c>
      <c r="AJ229" s="7" t="str">
        <f>IF(AI229="対象外","←７日間に満たない期間は達成判定の対象外",IF(AI229="NG","←月単位未達成","←月単位達成"))</f>
        <v>←７日間に満たない期間は達成判定の対象外</v>
      </c>
      <c r="AL229" s="12" t="str">
        <f>IF(7&gt;AI224,"対象外",IF(AL228&gt;=AI220,"OK","NG"))</f>
        <v>対象外</v>
      </c>
    </row>
    <row r="230" spans="1:38" x14ac:dyDescent="0.15">
      <c r="A230" s="18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8"/>
      <c r="AI230" s="17"/>
    </row>
    <row r="231" spans="1:38" hidden="1" x14ac:dyDescent="0.15">
      <c r="A231" s="18"/>
      <c r="B231" s="17"/>
      <c r="C231" s="17" t="e">
        <f>YEAR(C234)</f>
        <v>#VALUE!</v>
      </c>
      <c r="D231" s="17" t="e">
        <f>MONTH(C234)</f>
        <v>#VALUE!</v>
      </c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8"/>
      <c r="AI231" s="17"/>
    </row>
    <row r="232" spans="1:38" x14ac:dyDescent="0.15">
      <c r="A232" s="18"/>
      <c r="B232" s="19" t="s">
        <v>14</v>
      </c>
      <c r="C232" s="85" t="e">
        <f>C234</f>
        <v>#VALUE!</v>
      </c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7"/>
    </row>
    <row r="233" spans="1:38" hidden="1" x14ac:dyDescent="0.15">
      <c r="A233" s="18"/>
      <c r="B233" s="57"/>
      <c r="C233" s="45" t="e">
        <f>DATE($C231,$D231,1)</f>
        <v>#VALUE!</v>
      </c>
      <c r="D233" s="45" t="e">
        <f t="shared" ref="D233:AG233" si="64">C233+1</f>
        <v>#VALUE!</v>
      </c>
      <c r="E233" s="45" t="e">
        <f t="shared" si="64"/>
        <v>#VALUE!</v>
      </c>
      <c r="F233" s="45" t="e">
        <f t="shared" si="64"/>
        <v>#VALUE!</v>
      </c>
      <c r="G233" s="45" t="e">
        <f t="shared" si="64"/>
        <v>#VALUE!</v>
      </c>
      <c r="H233" s="45" t="e">
        <f t="shared" si="64"/>
        <v>#VALUE!</v>
      </c>
      <c r="I233" s="45" t="e">
        <f t="shared" si="64"/>
        <v>#VALUE!</v>
      </c>
      <c r="J233" s="45" t="e">
        <f t="shared" si="64"/>
        <v>#VALUE!</v>
      </c>
      <c r="K233" s="45" t="e">
        <f t="shared" si="64"/>
        <v>#VALUE!</v>
      </c>
      <c r="L233" s="45" t="e">
        <f t="shared" si="64"/>
        <v>#VALUE!</v>
      </c>
      <c r="M233" s="45" t="e">
        <f t="shared" si="64"/>
        <v>#VALUE!</v>
      </c>
      <c r="N233" s="45" t="e">
        <f t="shared" si="64"/>
        <v>#VALUE!</v>
      </c>
      <c r="O233" s="45" t="e">
        <f t="shared" si="64"/>
        <v>#VALUE!</v>
      </c>
      <c r="P233" s="45" t="e">
        <f t="shared" si="64"/>
        <v>#VALUE!</v>
      </c>
      <c r="Q233" s="45" t="e">
        <f t="shared" si="64"/>
        <v>#VALUE!</v>
      </c>
      <c r="R233" s="45" t="e">
        <f t="shared" si="64"/>
        <v>#VALUE!</v>
      </c>
      <c r="S233" s="45" t="e">
        <f t="shared" si="64"/>
        <v>#VALUE!</v>
      </c>
      <c r="T233" s="45" t="e">
        <f t="shared" si="64"/>
        <v>#VALUE!</v>
      </c>
      <c r="U233" s="45" t="e">
        <f t="shared" si="64"/>
        <v>#VALUE!</v>
      </c>
      <c r="V233" s="45" t="e">
        <f t="shared" si="64"/>
        <v>#VALUE!</v>
      </c>
      <c r="W233" s="45" t="e">
        <f t="shared" si="64"/>
        <v>#VALUE!</v>
      </c>
      <c r="X233" s="45" t="e">
        <f t="shared" si="64"/>
        <v>#VALUE!</v>
      </c>
      <c r="Y233" s="45" t="e">
        <f t="shared" si="64"/>
        <v>#VALUE!</v>
      </c>
      <c r="Z233" s="45" t="e">
        <f t="shared" si="64"/>
        <v>#VALUE!</v>
      </c>
      <c r="AA233" s="45" t="e">
        <f t="shared" si="64"/>
        <v>#VALUE!</v>
      </c>
      <c r="AB233" s="45" t="e">
        <f t="shared" si="64"/>
        <v>#VALUE!</v>
      </c>
      <c r="AC233" s="45" t="e">
        <f t="shared" si="64"/>
        <v>#VALUE!</v>
      </c>
      <c r="AD233" s="45" t="e">
        <f t="shared" si="64"/>
        <v>#VALUE!</v>
      </c>
      <c r="AE233" s="45" t="e">
        <f t="shared" si="64"/>
        <v>#VALUE!</v>
      </c>
      <c r="AF233" s="45" t="e">
        <f t="shared" si="64"/>
        <v>#VALUE!</v>
      </c>
      <c r="AG233" s="45" t="e">
        <f t="shared" si="64"/>
        <v>#VALUE!</v>
      </c>
      <c r="AH233" s="58"/>
      <c r="AI233" s="59"/>
    </row>
    <row r="234" spans="1:38" x14ac:dyDescent="0.15">
      <c r="A234" s="18"/>
      <c r="B234" s="60" t="s">
        <v>15</v>
      </c>
      <c r="C234" s="61" t="e">
        <f>IF(EDATE(C219,1)&gt;$G$5,"",EDATE(C219,1))</f>
        <v>#VALUE!</v>
      </c>
      <c r="D234" s="45" t="e">
        <f t="shared" ref="D234:AG234" si="65">IF(D233&gt;$G$5,"",IF(C234=EOMONTH(DATE($C231,$D231,1),0),"",IF(C234="","",C234+1)))</f>
        <v>#VALUE!</v>
      </c>
      <c r="E234" s="45" t="e">
        <f t="shared" si="65"/>
        <v>#VALUE!</v>
      </c>
      <c r="F234" s="45" t="e">
        <f t="shared" si="65"/>
        <v>#VALUE!</v>
      </c>
      <c r="G234" s="45" t="e">
        <f t="shared" si="65"/>
        <v>#VALUE!</v>
      </c>
      <c r="H234" s="45" t="e">
        <f t="shared" si="65"/>
        <v>#VALUE!</v>
      </c>
      <c r="I234" s="45" t="e">
        <f t="shared" si="65"/>
        <v>#VALUE!</v>
      </c>
      <c r="J234" s="45" t="e">
        <f t="shared" si="65"/>
        <v>#VALUE!</v>
      </c>
      <c r="K234" s="45" t="e">
        <f t="shared" si="65"/>
        <v>#VALUE!</v>
      </c>
      <c r="L234" s="45" t="e">
        <f t="shared" si="65"/>
        <v>#VALUE!</v>
      </c>
      <c r="M234" s="45" t="e">
        <f t="shared" si="65"/>
        <v>#VALUE!</v>
      </c>
      <c r="N234" s="45" t="e">
        <f t="shared" si="65"/>
        <v>#VALUE!</v>
      </c>
      <c r="O234" s="45" t="e">
        <f t="shared" si="65"/>
        <v>#VALUE!</v>
      </c>
      <c r="P234" s="45" t="e">
        <f t="shared" si="65"/>
        <v>#VALUE!</v>
      </c>
      <c r="Q234" s="45" t="e">
        <f t="shared" si="65"/>
        <v>#VALUE!</v>
      </c>
      <c r="R234" s="45" t="e">
        <f t="shared" si="65"/>
        <v>#VALUE!</v>
      </c>
      <c r="S234" s="45" t="e">
        <f t="shared" si="65"/>
        <v>#VALUE!</v>
      </c>
      <c r="T234" s="45" t="e">
        <f t="shared" si="65"/>
        <v>#VALUE!</v>
      </c>
      <c r="U234" s="45" t="e">
        <f t="shared" si="65"/>
        <v>#VALUE!</v>
      </c>
      <c r="V234" s="45" t="e">
        <f t="shared" si="65"/>
        <v>#VALUE!</v>
      </c>
      <c r="W234" s="45" t="e">
        <f t="shared" si="65"/>
        <v>#VALUE!</v>
      </c>
      <c r="X234" s="45" t="e">
        <f t="shared" si="65"/>
        <v>#VALUE!</v>
      </c>
      <c r="Y234" s="45" t="e">
        <f t="shared" si="65"/>
        <v>#VALUE!</v>
      </c>
      <c r="Z234" s="45" t="e">
        <f t="shared" si="65"/>
        <v>#VALUE!</v>
      </c>
      <c r="AA234" s="45" t="e">
        <f t="shared" si="65"/>
        <v>#VALUE!</v>
      </c>
      <c r="AB234" s="45" t="e">
        <f t="shared" si="65"/>
        <v>#VALUE!</v>
      </c>
      <c r="AC234" s="45" t="e">
        <f t="shared" si="65"/>
        <v>#VALUE!</v>
      </c>
      <c r="AD234" s="45" t="e">
        <f t="shared" si="65"/>
        <v>#VALUE!</v>
      </c>
      <c r="AE234" s="45" t="e">
        <f t="shared" si="65"/>
        <v>#VALUE!</v>
      </c>
      <c r="AF234" s="45" t="e">
        <f t="shared" si="65"/>
        <v>#VALUE!</v>
      </c>
      <c r="AG234" s="45" t="e">
        <f t="shared" si="65"/>
        <v>#VALUE!</v>
      </c>
      <c r="AH234" s="46" t="s">
        <v>16</v>
      </c>
      <c r="AI234" s="47">
        <f>+COUNTIFS(C237:AG237,"土",C238:AG238,"")+COUNTIFS(C237:AG237,"日",C238:AG238,"")</f>
        <v>0</v>
      </c>
    </row>
    <row r="235" spans="1:38" hidden="1" x14ac:dyDescent="0.15">
      <c r="A235" s="18"/>
      <c r="B235" s="60"/>
      <c r="C235" s="44" t="str">
        <f>IFERROR(VLOOKUP(C234,祝日!C:C,1,FALSE),"")</f>
        <v/>
      </c>
      <c r="D235" s="65" t="str">
        <f>IFERROR(VLOOKUP(D234,祝日!C:C,1,FALSE),"")</f>
        <v/>
      </c>
      <c r="E235" s="65" t="str">
        <f>IFERROR(VLOOKUP(E234,祝日!C:C,1,FALSE),"")</f>
        <v/>
      </c>
      <c r="F235" s="65" t="str">
        <f>IFERROR(VLOOKUP(F234,祝日!C:C,1,FALSE),"")</f>
        <v/>
      </c>
      <c r="G235" s="65" t="str">
        <f>IFERROR(VLOOKUP(G234,祝日!C:C,1,FALSE),"")</f>
        <v/>
      </c>
      <c r="H235" s="65" t="str">
        <f>IFERROR(VLOOKUP(H234,祝日!C:C,1,FALSE),"")</f>
        <v/>
      </c>
      <c r="I235" s="65" t="str">
        <f>IFERROR(VLOOKUP(I234,祝日!C:C,1,FALSE),"")</f>
        <v/>
      </c>
      <c r="J235" s="65" t="str">
        <f>IFERROR(VLOOKUP(J234,祝日!C:C,1,FALSE),"")</f>
        <v/>
      </c>
      <c r="K235" s="65" t="str">
        <f>IFERROR(VLOOKUP(K234,祝日!C:C,1,FALSE),"")</f>
        <v/>
      </c>
      <c r="L235" s="65" t="str">
        <f>IFERROR(VLOOKUP(L234,祝日!C:C,1,FALSE),"")</f>
        <v/>
      </c>
      <c r="M235" s="65" t="str">
        <f>IFERROR(VLOOKUP(M234,祝日!C:C,1,FALSE),"")</f>
        <v/>
      </c>
      <c r="N235" s="65" t="str">
        <f>IFERROR(VLOOKUP(N234,祝日!C:C,1,FALSE),"")</f>
        <v/>
      </c>
      <c r="O235" s="65" t="str">
        <f>IFERROR(VLOOKUP(O234,祝日!C:C,1,FALSE),"")</f>
        <v/>
      </c>
      <c r="P235" s="65" t="str">
        <f>IFERROR(VLOOKUP(P234,祝日!C:C,1,FALSE),"")</f>
        <v/>
      </c>
      <c r="Q235" s="65" t="str">
        <f>IFERROR(VLOOKUP(Q234,祝日!C:C,1,FALSE),"")</f>
        <v/>
      </c>
      <c r="R235" s="65" t="str">
        <f>IFERROR(VLOOKUP(R234,祝日!C:C,1,FALSE),"")</f>
        <v/>
      </c>
      <c r="S235" s="65" t="str">
        <f>IFERROR(VLOOKUP(S234,祝日!C:C,1,FALSE),"")</f>
        <v/>
      </c>
      <c r="T235" s="65" t="str">
        <f>IFERROR(VLOOKUP(T234,祝日!C:C,1,FALSE),"")</f>
        <v/>
      </c>
      <c r="U235" s="65" t="str">
        <f>IFERROR(VLOOKUP(U234,祝日!C:C,1,FALSE),"")</f>
        <v/>
      </c>
      <c r="V235" s="65" t="str">
        <f>IFERROR(VLOOKUP(V234,祝日!C:C,1,FALSE),"")</f>
        <v/>
      </c>
      <c r="W235" s="65" t="str">
        <f>IFERROR(VLOOKUP(W234,祝日!C:C,1,FALSE),"")</f>
        <v/>
      </c>
      <c r="X235" s="65" t="str">
        <f>IFERROR(VLOOKUP(X234,祝日!C:C,1,FALSE),"")</f>
        <v/>
      </c>
      <c r="Y235" s="65" t="str">
        <f>IFERROR(VLOOKUP(Y234,祝日!C:C,1,FALSE),"")</f>
        <v/>
      </c>
      <c r="Z235" s="65" t="str">
        <f>IFERROR(VLOOKUP(Z234,祝日!C:C,1,FALSE),"")</f>
        <v/>
      </c>
      <c r="AA235" s="65" t="str">
        <f>IFERROR(VLOOKUP(AA234,祝日!C:C,1,FALSE),"")</f>
        <v/>
      </c>
      <c r="AB235" s="65" t="str">
        <f>IFERROR(VLOOKUP(AB234,祝日!C:C,1,FALSE),"")</f>
        <v/>
      </c>
      <c r="AC235" s="65" t="str">
        <f>IFERROR(VLOOKUP(AC234,祝日!C:C,1,FALSE),"")</f>
        <v/>
      </c>
      <c r="AD235" s="65" t="str">
        <f>IFERROR(VLOOKUP(AD234,祝日!C:C,1,FALSE),"")</f>
        <v/>
      </c>
      <c r="AE235" s="65" t="str">
        <f>IFERROR(VLOOKUP(AE234,祝日!C:C,1,FALSE),"")</f>
        <v/>
      </c>
      <c r="AF235" s="65" t="str">
        <f>IFERROR(VLOOKUP(AF234,祝日!C:C,1,FALSE),"")</f>
        <v/>
      </c>
      <c r="AG235" s="65" t="str">
        <f>IFERROR(VLOOKUP(AG234,祝日!C:C,1,FALSE),"")</f>
        <v/>
      </c>
      <c r="AH235" s="46" t="s">
        <v>56</v>
      </c>
      <c r="AI235" s="47">
        <f>AI234+AI236</f>
        <v>0</v>
      </c>
    </row>
    <row r="236" spans="1:38" hidden="1" x14ac:dyDescent="0.15">
      <c r="A236" s="18"/>
      <c r="B236" s="60"/>
      <c r="C236" s="44" t="str">
        <f>IF(AND(OR(C237="土",C237="日"),C235&lt;&gt;0),"",C235)</f>
        <v/>
      </c>
      <c r="D236" s="44" t="str">
        <f t="shared" ref="D236:AG236" si="66">IF(AND(OR(D237="土",D237="日"),D235&lt;&gt;0),"",D235)</f>
        <v/>
      </c>
      <c r="E236" s="44" t="str">
        <f t="shared" si="66"/>
        <v/>
      </c>
      <c r="F236" s="44" t="str">
        <f t="shared" si="66"/>
        <v/>
      </c>
      <c r="G236" s="44" t="str">
        <f t="shared" si="66"/>
        <v/>
      </c>
      <c r="H236" s="44" t="str">
        <f t="shared" si="66"/>
        <v/>
      </c>
      <c r="I236" s="44" t="str">
        <f t="shared" si="66"/>
        <v/>
      </c>
      <c r="J236" s="44" t="str">
        <f t="shared" si="66"/>
        <v/>
      </c>
      <c r="K236" s="44" t="str">
        <f t="shared" si="66"/>
        <v/>
      </c>
      <c r="L236" s="44" t="str">
        <f t="shared" si="66"/>
        <v/>
      </c>
      <c r="M236" s="44" t="str">
        <f t="shared" si="66"/>
        <v/>
      </c>
      <c r="N236" s="44" t="str">
        <f t="shared" si="66"/>
        <v/>
      </c>
      <c r="O236" s="44" t="str">
        <f t="shared" si="66"/>
        <v/>
      </c>
      <c r="P236" s="44" t="str">
        <f t="shared" si="66"/>
        <v/>
      </c>
      <c r="Q236" s="44" t="str">
        <f t="shared" si="66"/>
        <v/>
      </c>
      <c r="R236" s="44" t="str">
        <f t="shared" si="66"/>
        <v/>
      </c>
      <c r="S236" s="44" t="str">
        <f t="shared" si="66"/>
        <v/>
      </c>
      <c r="T236" s="44" t="str">
        <f t="shared" si="66"/>
        <v/>
      </c>
      <c r="U236" s="44" t="str">
        <f t="shared" si="66"/>
        <v/>
      </c>
      <c r="V236" s="44" t="str">
        <f t="shared" si="66"/>
        <v/>
      </c>
      <c r="W236" s="44" t="str">
        <f t="shared" si="66"/>
        <v/>
      </c>
      <c r="X236" s="44" t="str">
        <f t="shared" si="66"/>
        <v/>
      </c>
      <c r="Y236" s="44" t="str">
        <f t="shared" si="66"/>
        <v/>
      </c>
      <c r="Z236" s="44" t="str">
        <f t="shared" si="66"/>
        <v/>
      </c>
      <c r="AA236" s="44" t="str">
        <f t="shared" si="66"/>
        <v/>
      </c>
      <c r="AB236" s="44" t="str">
        <f t="shared" si="66"/>
        <v/>
      </c>
      <c r="AC236" s="44" t="str">
        <f t="shared" si="66"/>
        <v/>
      </c>
      <c r="AD236" s="44" t="str">
        <f t="shared" si="66"/>
        <v/>
      </c>
      <c r="AE236" s="44" t="str">
        <f t="shared" si="66"/>
        <v/>
      </c>
      <c r="AF236" s="44" t="str">
        <f t="shared" si="66"/>
        <v/>
      </c>
      <c r="AG236" s="44" t="str">
        <f t="shared" si="66"/>
        <v/>
      </c>
      <c r="AH236" s="66" t="s">
        <v>55</v>
      </c>
      <c r="AI236" s="47">
        <f>COUNT(C236:AG236)</f>
        <v>0</v>
      </c>
    </row>
    <row r="237" spans="1:38" x14ac:dyDescent="0.15">
      <c r="A237" s="18"/>
      <c r="B237" s="39" t="s">
        <v>5</v>
      </c>
      <c r="C237" s="62" t="str">
        <f>IFERROR(TEXT(WEEKDAY(+C234),"aaa"),"")</f>
        <v/>
      </c>
      <c r="D237" s="62" t="str">
        <f t="shared" ref="D237:AG237" si="67">IFERROR(TEXT(WEEKDAY(+D234),"aaa"),"")</f>
        <v/>
      </c>
      <c r="E237" s="62" t="str">
        <f t="shared" si="67"/>
        <v/>
      </c>
      <c r="F237" s="62" t="str">
        <f t="shared" si="67"/>
        <v/>
      </c>
      <c r="G237" s="62" t="str">
        <f t="shared" si="67"/>
        <v/>
      </c>
      <c r="H237" s="62" t="str">
        <f t="shared" si="67"/>
        <v/>
      </c>
      <c r="I237" s="62" t="str">
        <f t="shared" si="67"/>
        <v/>
      </c>
      <c r="J237" s="62" t="str">
        <f t="shared" si="67"/>
        <v/>
      </c>
      <c r="K237" s="62" t="str">
        <f t="shared" si="67"/>
        <v/>
      </c>
      <c r="L237" s="62" t="str">
        <f t="shared" si="67"/>
        <v/>
      </c>
      <c r="M237" s="62" t="str">
        <f t="shared" si="67"/>
        <v/>
      </c>
      <c r="N237" s="62" t="str">
        <f t="shared" si="67"/>
        <v/>
      </c>
      <c r="O237" s="62" t="str">
        <f t="shared" si="67"/>
        <v/>
      </c>
      <c r="P237" s="62" t="str">
        <f t="shared" si="67"/>
        <v/>
      </c>
      <c r="Q237" s="62" t="str">
        <f t="shared" si="67"/>
        <v/>
      </c>
      <c r="R237" s="62" t="str">
        <f t="shared" si="67"/>
        <v/>
      </c>
      <c r="S237" s="62" t="str">
        <f t="shared" si="67"/>
        <v/>
      </c>
      <c r="T237" s="62" t="str">
        <f t="shared" si="67"/>
        <v/>
      </c>
      <c r="U237" s="62" t="str">
        <f t="shared" si="67"/>
        <v/>
      </c>
      <c r="V237" s="62" t="str">
        <f t="shared" si="67"/>
        <v/>
      </c>
      <c r="W237" s="62" t="str">
        <f t="shared" si="67"/>
        <v/>
      </c>
      <c r="X237" s="62" t="str">
        <f t="shared" si="67"/>
        <v/>
      </c>
      <c r="Y237" s="62" t="str">
        <f t="shared" si="67"/>
        <v/>
      </c>
      <c r="Z237" s="62" t="str">
        <f t="shared" si="67"/>
        <v/>
      </c>
      <c r="AA237" s="62" t="str">
        <f t="shared" si="67"/>
        <v/>
      </c>
      <c r="AB237" s="62" t="str">
        <f t="shared" si="67"/>
        <v/>
      </c>
      <c r="AC237" s="62" t="str">
        <f t="shared" si="67"/>
        <v/>
      </c>
      <c r="AD237" s="62" t="str">
        <f t="shared" si="67"/>
        <v/>
      </c>
      <c r="AE237" s="62" t="str">
        <f t="shared" si="67"/>
        <v/>
      </c>
      <c r="AF237" s="62" t="str">
        <f t="shared" si="67"/>
        <v/>
      </c>
      <c r="AG237" s="62" t="str">
        <f t="shared" si="67"/>
        <v/>
      </c>
      <c r="AH237" s="46" t="s">
        <v>18</v>
      </c>
      <c r="AI237" s="47">
        <f>+COUNTIF(C238:AG238,"夏休")+COUNTIF(C238:AG238,"冬休")+COUNTIF(C238:AG238,"中止")+COUNTIF(C238:AG238,"準備")+COUNTIF(C238:AG238,"片付")</f>
        <v>0</v>
      </c>
    </row>
    <row r="238" spans="1:38" ht="13.5" customHeight="1" x14ac:dyDescent="0.15">
      <c r="A238" s="18"/>
      <c r="B238" s="97" t="s">
        <v>17</v>
      </c>
      <c r="C238" s="99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4"/>
      <c r="AH238" s="49" t="s">
        <v>2</v>
      </c>
      <c r="AI238" s="50">
        <f>COUNT(C234:AG234)-AI237</f>
        <v>0</v>
      </c>
    </row>
    <row r="239" spans="1:38" ht="13.5" customHeight="1" x14ac:dyDescent="0.15">
      <c r="A239" s="18"/>
      <c r="B239" s="98"/>
      <c r="C239" s="99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4"/>
      <c r="AH239" s="49" t="s">
        <v>6</v>
      </c>
      <c r="AI239" s="50">
        <f>+COUNTIF(C240:AG241,"休")</f>
        <v>0</v>
      </c>
      <c r="AJ239" s="7" t="e">
        <f>IF(AI240&gt;0.285,"",IF(AI239&lt;AI234,"←計画日数が足りません",""))</f>
        <v>#DIV/0!</v>
      </c>
    </row>
    <row r="240" spans="1:38" ht="13.5" customHeight="1" x14ac:dyDescent="0.15">
      <c r="A240" s="18"/>
      <c r="B240" s="95" t="s">
        <v>0</v>
      </c>
      <c r="C240" s="96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8"/>
      <c r="AH240" s="49" t="s">
        <v>8</v>
      </c>
      <c r="AI240" s="8" t="e">
        <f>+AI239/AI238</f>
        <v>#DIV/0!</v>
      </c>
    </row>
    <row r="241" spans="1:38" x14ac:dyDescent="0.15">
      <c r="A241" s="18"/>
      <c r="B241" s="95"/>
      <c r="C241" s="96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8"/>
      <c r="AH241" s="49" t="s">
        <v>9</v>
      </c>
      <c r="AI241" s="50">
        <f>+COUNTA(C242:AG243)</f>
        <v>0</v>
      </c>
    </row>
    <row r="242" spans="1:38" x14ac:dyDescent="0.15">
      <c r="A242" s="18"/>
      <c r="B242" s="89" t="s">
        <v>7</v>
      </c>
      <c r="C242" s="91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  <c r="AG242" s="80"/>
      <c r="AH242" s="51" t="s">
        <v>4</v>
      </c>
      <c r="AI242" s="9" t="e">
        <f>+AI241/AI238</f>
        <v>#DIV/0!</v>
      </c>
      <c r="AL242" s="2">
        <f>+COUNTIF(C240:AG241,"休")</f>
        <v>0</v>
      </c>
    </row>
    <row r="243" spans="1:38" x14ac:dyDescent="0.15">
      <c r="A243" s="18"/>
      <c r="B243" s="90"/>
      <c r="C243" s="92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1"/>
      <c r="AH243" s="52" t="s">
        <v>13</v>
      </c>
      <c r="AI243" s="10" t="str">
        <f>IF(7&gt;AI238,"対象外",IF(AI241&gt;=AI234,"OK","NG"))</f>
        <v>対象外</v>
      </c>
      <c r="AJ243" s="7" t="str">
        <f>IF(AI243="対象外","←７日間に満たない期間は達成判定の対象外",IF(AI243="NG","←月単位未達成","←月単位達成"))</f>
        <v>←７日間に満たない期間は達成判定の対象外</v>
      </c>
      <c r="AL243" s="12" t="str">
        <f>IF(7&gt;AI238,"対象外",IF(AL242&gt;=AI234,"OK","NG"))</f>
        <v>対象外</v>
      </c>
    </row>
    <row r="244" spans="1:38" x14ac:dyDescent="0.15">
      <c r="A244" s="18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8"/>
      <c r="AI244" s="17"/>
    </row>
    <row r="245" spans="1:38" hidden="1" x14ac:dyDescent="0.15">
      <c r="A245" s="18"/>
      <c r="B245" s="17"/>
      <c r="C245" s="17" t="e">
        <f>YEAR(C248)</f>
        <v>#VALUE!</v>
      </c>
      <c r="D245" s="17" t="e">
        <f>MONTH(C248)</f>
        <v>#VALUE!</v>
      </c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8"/>
      <c r="AI245" s="17"/>
    </row>
    <row r="246" spans="1:38" x14ac:dyDescent="0.15">
      <c r="A246" s="18"/>
      <c r="B246" s="19" t="s">
        <v>14</v>
      </c>
      <c r="C246" s="85" t="e">
        <f>C248</f>
        <v>#VALUE!</v>
      </c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7"/>
    </row>
    <row r="247" spans="1:38" hidden="1" x14ac:dyDescent="0.15">
      <c r="A247" s="18"/>
      <c r="B247" s="57"/>
      <c r="C247" s="45" t="e">
        <f>DATE($C245,$D245,1)</f>
        <v>#VALUE!</v>
      </c>
      <c r="D247" s="45" t="e">
        <f t="shared" ref="D247:AG247" si="68">C247+1</f>
        <v>#VALUE!</v>
      </c>
      <c r="E247" s="45" t="e">
        <f t="shared" si="68"/>
        <v>#VALUE!</v>
      </c>
      <c r="F247" s="45" t="e">
        <f t="shared" si="68"/>
        <v>#VALUE!</v>
      </c>
      <c r="G247" s="45" t="e">
        <f t="shared" si="68"/>
        <v>#VALUE!</v>
      </c>
      <c r="H247" s="45" t="e">
        <f t="shared" si="68"/>
        <v>#VALUE!</v>
      </c>
      <c r="I247" s="45" t="e">
        <f t="shared" si="68"/>
        <v>#VALUE!</v>
      </c>
      <c r="J247" s="45" t="e">
        <f t="shared" si="68"/>
        <v>#VALUE!</v>
      </c>
      <c r="K247" s="45" t="e">
        <f t="shared" si="68"/>
        <v>#VALUE!</v>
      </c>
      <c r="L247" s="45" t="e">
        <f t="shared" si="68"/>
        <v>#VALUE!</v>
      </c>
      <c r="M247" s="45" t="e">
        <f t="shared" si="68"/>
        <v>#VALUE!</v>
      </c>
      <c r="N247" s="45" t="e">
        <f t="shared" si="68"/>
        <v>#VALUE!</v>
      </c>
      <c r="O247" s="45" t="e">
        <f t="shared" si="68"/>
        <v>#VALUE!</v>
      </c>
      <c r="P247" s="45" t="e">
        <f t="shared" si="68"/>
        <v>#VALUE!</v>
      </c>
      <c r="Q247" s="45" t="e">
        <f t="shared" si="68"/>
        <v>#VALUE!</v>
      </c>
      <c r="R247" s="45" t="e">
        <f t="shared" si="68"/>
        <v>#VALUE!</v>
      </c>
      <c r="S247" s="45" t="e">
        <f t="shared" si="68"/>
        <v>#VALUE!</v>
      </c>
      <c r="T247" s="45" t="e">
        <f t="shared" si="68"/>
        <v>#VALUE!</v>
      </c>
      <c r="U247" s="45" t="e">
        <f t="shared" si="68"/>
        <v>#VALUE!</v>
      </c>
      <c r="V247" s="45" t="e">
        <f t="shared" si="68"/>
        <v>#VALUE!</v>
      </c>
      <c r="W247" s="45" t="e">
        <f t="shared" si="68"/>
        <v>#VALUE!</v>
      </c>
      <c r="X247" s="45" t="e">
        <f t="shared" si="68"/>
        <v>#VALUE!</v>
      </c>
      <c r="Y247" s="45" t="e">
        <f t="shared" si="68"/>
        <v>#VALUE!</v>
      </c>
      <c r="Z247" s="45" t="e">
        <f t="shared" si="68"/>
        <v>#VALUE!</v>
      </c>
      <c r="AA247" s="45" t="e">
        <f t="shared" si="68"/>
        <v>#VALUE!</v>
      </c>
      <c r="AB247" s="45" t="e">
        <f t="shared" si="68"/>
        <v>#VALUE!</v>
      </c>
      <c r="AC247" s="45" t="e">
        <f t="shared" si="68"/>
        <v>#VALUE!</v>
      </c>
      <c r="AD247" s="45" t="e">
        <f t="shared" si="68"/>
        <v>#VALUE!</v>
      </c>
      <c r="AE247" s="45" t="e">
        <f t="shared" si="68"/>
        <v>#VALUE!</v>
      </c>
      <c r="AF247" s="45" t="e">
        <f t="shared" si="68"/>
        <v>#VALUE!</v>
      </c>
      <c r="AG247" s="45" t="e">
        <f t="shared" si="68"/>
        <v>#VALUE!</v>
      </c>
      <c r="AH247" s="58"/>
      <c r="AI247" s="59"/>
    </row>
    <row r="248" spans="1:38" x14ac:dyDescent="0.15">
      <c r="A248" s="18"/>
      <c r="B248" s="60" t="s">
        <v>15</v>
      </c>
      <c r="C248" s="61" t="e">
        <f>IF(EDATE(C233,1)&gt;$G$5,"",EDATE(C233,1))</f>
        <v>#VALUE!</v>
      </c>
      <c r="D248" s="45" t="e">
        <f t="shared" ref="D248:AG248" si="69">IF(D247&gt;$G$5,"",IF(C248=EOMONTH(DATE($C245,$D245,1),0),"",IF(C248="","",C248+1)))</f>
        <v>#VALUE!</v>
      </c>
      <c r="E248" s="45" t="e">
        <f t="shared" si="69"/>
        <v>#VALUE!</v>
      </c>
      <c r="F248" s="45" t="e">
        <f t="shared" si="69"/>
        <v>#VALUE!</v>
      </c>
      <c r="G248" s="45" t="e">
        <f t="shared" si="69"/>
        <v>#VALUE!</v>
      </c>
      <c r="H248" s="45" t="e">
        <f t="shared" si="69"/>
        <v>#VALUE!</v>
      </c>
      <c r="I248" s="45" t="e">
        <f t="shared" si="69"/>
        <v>#VALUE!</v>
      </c>
      <c r="J248" s="45" t="e">
        <f t="shared" si="69"/>
        <v>#VALUE!</v>
      </c>
      <c r="K248" s="45" t="e">
        <f t="shared" si="69"/>
        <v>#VALUE!</v>
      </c>
      <c r="L248" s="45" t="e">
        <f t="shared" si="69"/>
        <v>#VALUE!</v>
      </c>
      <c r="M248" s="45" t="e">
        <f t="shared" si="69"/>
        <v>#VALUE!</v>
      </c>
      <c r="N248" s="45" t="e">
        <f t="shared" si="69"/>
        <v>#VALUE!</v>
      </c>
      <c r="O248" s="45" t="e">
        <f t="shared" si="69"/>
        <v>#VALUE!</v>
      </c>
      <c r="P248" s="45" t="e">
        <f t="shared" si="69"/>
        <v>#VALUE!</v>
      </c>
      <c r="Q248" s="45" t="e">
        <f t="shared" si="69"/>
        <v>#VALUE!</v>
      </c>
      <c r="R248" s="45" t="e">
        <f t="shared" si="69"/>
        <v>#VALUE!</v>
      </c>
      <c r="S248" s="45" t="e">
        <f t="shared" si="69"/>
        <v>#VALUE!</v>
      </c>
      <c r="T248" s="45" t="e">
        <f t="shared" si="69"/>
        <v>#VALUE!</v>
      </c>
      <c r="U248" s="45" t="e">
        <f t="shared" si="69"/>
        <v>#VALUE!</v>
      </c>
      <c r="V248" s="45" t="e">
        <f t="shared" si="69"/>
        <v>#VALUE!</v>
      </c>
      <c r="W248" s="45" t="e">
        <f t="shared" si="69"/>
        <v>#VALUE!</v>
      </c>
      <c r="X248" s="45" t="e">
        <f t="shared" si="69"/>
        <v>#VALUE!</v>
      </c>
      <c r="Y248" s="45" t="e">
        <f t="shared" si="69"/>
        <v>#VALUE!</v>
      </c>
      <c r="Z248" s="45" t="e">
        <f t="shared" si="69"/>
        <v>#VALUE!</v>
      </c>
      <c r="AA248" s="45" t="e">
        <f t="shared" si="69"/>
        <v>#VALUE!</v>
      </c>
      <c r="AB248" s="45" t="e">
        <f t="shared" si="69"/>
        <v>#VALUE!</v>
      </c>
      <c r="AC248" s="45" t="e">
        <f t="shared" si="69"/>
        <v>#VALUE!</v>
      </c>
      <c r="AD248" s="45" t="e">
        <f t="shared" si="69"/>
        <v>#VALUE!</v>
      </c>
      <c r="AE248" s="45" t="e">
        <f t="shared" si="69"/>
        <v>#VALUE!</v>
      </c>
      <c r="AF248" s="45" t="e">
        <f t="shared" si="69"/>
        <v>#VALUE!</v>
      </c>
      <c r="AG248" s="45" t="e">
        <f t="shared" si="69"/>
        <v>#VALUE!</v>
      </c>
      <c r="AH248" s="46" t="s">
        <v>16</v>
      </c>
      <c r="AI248" s="47">
        <f>+COUNTIFS(C251:AG251,"土",C252:AG252,"")+COUNTIFS(C251:AG251,"日",C252:AG252,"")</f>
        <v>0</v>
      </c>
    </row>
    <row r="249" spans="1:38" hidden="1" x14ac:dyDescent="0.15">
      <c r="A249" s="18"/>
      <c r="B249" s="60"/>
      <c r="C249" s="44" t="str">
        <f>IFERROR(VLOOKUP(C248,祝日!C:C,1,FALSE),"")</f>
        <v/>
      </c>
      <c r="D249" s="65" t="str">
        <f>IFERROR(VLOOKUP(D248,祝日!C:C,1,FALSE),"")</f>
        <v/>
      </c>
      <c r="E249" s="65" t="str">
        <f>IFERROR(VLOOKUP(E248,祝日!C:C,1,FALSE),"")</f>
        <v/>
      </c>
      <c r="F249" s="65" t="str">
        <f>IFERROR(VLOOKUP(F248,祝日!C:C,1,FALSE),"")</f>
        <v/>
      </c>
      <c r="G249" s="65" t="str">
        <f>IFERROR(VLOOKUP(G248,祝日!C:C,1,FALSE),"")</f>
        <v/>
      </c>
      <c r="H249" s="65" t="str">
        <f>IFERROR(VLOOKUP(H248,祝日!C:C,1,FALSE),"")</f>
        <v/>
      </c>
      <c r="I249" s="65" t="str">
        <f>IFERROR(VLOOKUP(I248,祝日!C:C,1,FALSE),"")</f>
        <v/>
      </c>
      <c r="J249" s="65" t="str">
        <f>IFERROR(VLOOKUP(J248,祝日!C:C,1,FALSE),"")</f>
        <v/>
      </c>
      <c r="K249" s="65" t="str">
        <f>IFERROR(VLOOKUP(K248,祝日!C:C,1,FALSE),"")</f>
        <v/>
      </c>
      <c r="L249" s="65" t="str">
        <f>IFERROR(VLOOKUP(L248,祝日!C:C,1,FALSE),"")</f>
        <v/>
      </c>
      <c r="M249" s="65" t="str">
        <f>IFERROR(VLOOKUP(M248,祝日!C:C,1,FALSE),"")</f>
        <v/>
      </c>
      <c r="N249" s="65" t="str">
        <f>IFERROR(VLOOKUP(N248,祝日!C:C,1,FALSE),"")</f>
        <v/>
      </c>
      <c r="O249" s="65" t="str">
        <f>IFERROR(VLOOKUP(O248,祝日!C:C,1,FALSE),"")</f>
        <v/>
      </c>
      <c r="P249" s="65" t="str">
        <f>IFERROR(VLOOKUP(P248,祝日!C:C,1,FALSE),"")</f>
        <v/>
      </c>
      <c r="Q249" s="65" t="str">
        <f>IFERROR(VLOOKUP(Q248,祝日!C:C,1,FALSE),"")</f>
        <v/>
      </c>
      <c r="R249" s="65" t="str">
        <f>IFERROR(VLOOKUP(R248,祝日!C:C,1,FALSE),"")</f>
        <v/>
      </c>
      <c r="S249" s="65" t="str">
        <f>IFERROR(VLOOKUP(S248,祝日!C:C,1,FALSE),"")</f>
        <v/>
      </c>
      <c r="T249" s="65" t="str">
        <f>IFERROR(VLOOKUP(T248,祝日!C:C,1,FALSE),"")</f>
        <v/>
      </c>
      <c r="U249" s="65" t="str">
        <f>IFERROR(VLOOKUP(U248,祝日!C:C,1,FALSE),"")</f>
        <v/>
      </c>
      <c r="V249" s="65" t="str">
        <f>IFERROR(VLOOKUP(V248,祝日!C:C,1,FALSE),"")</f>
        <v/>
      </c>
      <c r="W249" s="65" t="str">
        <f>IFERROR(VLOOKUP(W248,祝日!C:C,1,FALSE),"")</f>
        <v/>
      </c>
      <c r="X249" s="65" t="str">
        <f>IFERROR(VLOOKUP(X248,祝日!C:C,1,FALSE),"")</f>
        <v/>
      </c>
      <c r="Y249" s="65" t="str">
        <f>IFERROR(VLOOKUP(Y248,祝日!C:C,1,FALSE),"")</f>
        <v/>
      </c>
      <c r="Z249" s="65" t="str">
        <f>IFERROR(VLOOKUP(Z248,祝日!C:C,1,FALSE),"")</f>
        <v/>
      </c>
      <c r="AA249" s="65" t="str">
        <f>IFERROR(VLOOKUP(AA248,祝日!C:C,1,FALSE),"")</f>
        <v/>
      </c>
      <c r="AB249" s="65" t="str">
        <f>IFERROR(VLOOKUP(AB248,祝日!C:C,1,FALSE),"")</f>
        <v/>
      </c>
      <c r="AC249" s="65" t="str">
        <f>IFERROR(VLOOKUP(AC248,祝日!C:C,1,FALSE),"")</f>
        <v/>
      </c>
      <c r="AD249" s="65" t="str">
        <f>IFERROR(VLOOKUP(AD248,祝日!C:C,1,FALSE),"")</f>
        <v/>
      </c>
      <c r="AE249" s="65" t="str">
        <f>IFERROR(VLOOKUP(AE248,祝日!C:C,1,FALSE),"")</f>
        <v/>
      </c>
      <c r="AF249" s="65" t="str">
        <f>IFERROR(VLOOKUP(AF248,祝日!C:C,1,FALSE),"")</f>
        <v/>
      </c>
      <c r="AG249" s="65" t="str">
        <f>IFERROR(VLOOKUP(AG248,祝日!C:C,1,FALSE),"")</f>
        <v/>
      </c>
      <c r="AH249" s="46" t="s">
        <v>56</v>
      </c>
      <c r="AI249" s="47">
        <f>AI248+AI250</f>
        <v>0</v>
      </c>
    </row>
    <row r="250" spans="1:38" hidden="1" x14ac:dyDescent="0.15">
      <c r="A250" s="18"/>
      <c r="B250" s="60"/>
      <c r="C250" s="44" t="str">
        <f>IF(AND(OR(C251="土",C251="日"),C249&lt;&gt;0),"",C249)</f>
        <v/>
      </c>
      <c r="D250" s="44" t="str">
        <f t="shared" ref="D250:AG250" si="70">IF(AND(OR(D251="土",D251="日"),D249&lt;&gt;0),"",D249)</f>
        <v/>
      </c>
      <c r="E250" s="44" t="str">
        <f t="shared" si="70"/>
        <v/>
      </c>
      <c r="F250" s="44" t="str">
        <f t="shared" si="70"/>
        <v/>
      </c>
      <c r="G250" s="44" t="str">
        <f t="shared" si="70"/>
        <v/>
      </c>
      <c r="H250" s="44" t="str">
        <f t="shared" si="70"/>
        <v/>
      </c>
      <c r="I250" s="44" t="str">
        <f t="shared" si="70"/>
        <v/>
      </c>
      <c r="J250" s="44" t="str">
        <f t="shared" si="70"/>
        <v/>
      </c>
      <c r="K250" s="44" t="str">
        <f t="shared" si="70"/>
        <v/>
      </c>
      <c r="L250" s="44" t="str">
        <f t="shared" si="70"/>
        <v/>
      </c>
      <c r="M250" s="44" t="str">
        <f t="shared" si="70"/>
        <v/>
      </c>
      <c r="N250" s="44" t="str">
        <f t="shared" si="70"/>
        <v/>
      </c>
      <c r="O250" s="44" t="str">
        <f t="shared" si="70"/>
        <v/>
      </c>
      <c r="P250" s="44" t="str">
        <f t="shared" si="70"/>
        <v/>
      </c>
      <c r="Q250" s="44" t="str">
        <f t="shared" si="70"/>
        <v/>
      </c>
      <c r="R250" s="44" t="str">
        <f t="shared" si="70"/>
        <v/>
      </c>
      <c r="S250" s="44" t="str">
        <f t="shared" si="70"/>
        <v/>
      </c>
      <c r="T250" s="44" t="str">
        <f t="shared" si="70"/>
        <v/>
      </c>
      <c r="U250" s="44" t="str">
        <f t="shared" si="70"/>
        <v/>
      </c>
      <c r="V250" s="44" t="str">
        <f t="shared" si="70"/>
        <v/>
      </c>
      <c r="W250" s="44" t="str">
        <f t="shared" si="70"/>
        <v/>
      </c>
      <c r="X250" s="44" t="str">
        <f t="shared" si="70"/>
        <v/>
      </c>
      <c r="Y250" s="44" t="str">
        <f t="shared" si="70"/>
        <v/>
      </c>
      <c r="Z250" s="44" t="str">
        <f t="shared" si="70"/>
        <v/>
      </c>
      <c r="AA250" s="44" t="str">
        <f t="shared" si="70"/>
        <v/>
      </c>
      <c r="AB250" s="44" t="str">
        <f t="shared" si="70"/>
        <v/>
      </c>
      <c r="AC250" s="44" t="str">
        <f t="shared" si="70"/>
        <v/>
      </c>
      <c r="AD250" s="44" t="str">
        <f t="shared" si="70"/>
        <v/>
      </c>
      <c r="AE250" s="44" t="str">
        <f t="shared" si="70"/>
        <v/>
      </c>
      <c r="AF250" s="44" t="str">
        <f t="shared" si="70"/>
        <v/>
      </c>
      <c r="AG250" s="44" t="str">
        <f t="shared" si="70"/>
        <v/>
      </c>
      <c r="AH250" s="66" t="s">
        <v>55</v>
      </c>
      <c r="AI250" s="47">
        <f>COUNT(C250:AG250)</f>
        <v>0</v>
      </c>
    </row>
    <row r="251" spans="1:38" x14ac:dyDescent="0.15">
      <c r="A251" s="18"/>
      <c r="B251" s="39" t="s">
        <v>5</v>
      </c>
      <c r="C251" s="62" t="str">
        <f>IFERROR(TEXT(WEEKDAY(+C248),"aaa"),"")</f>
        <v/>
      </c>
      <c r="D251" s="62" t="str">
        <f t="shared" ref="D251:AG251" si="71">IFERROR(TEXT(WEEKDAY(+D248),"aaa"),"")</f>
        <v/>
      </c>
      <c r="E251" s="62" t="str">
        <f t="shared" si="71"/>
        <v/>
      </c>
      <c r="F251" s="62" t="str">
        <f t="shared" si="71"/>
        <v/>
      </c>
      <c r="G251" s="62" t="str">
        <f t="shared" si="71"/>
        <v/>
      </c>
      <c r="H251" s="62" t="str">
        <f t="shared" si="71"/>
        <v/>
      </c>
      <c r="I251" s="62" t="str">
        <f t="shared" si="71"/>
        <v/>
      </c>
      <c r="J251" s="62" t="str">
        <f t="shared" si="71"/>
        <v/>
      </c>
      <c r="K251" s="62" t="str">
        <f t="shared" si="71"/>
        <v/>
      </c>
      <c r="L251" s="62" t="str">
        <f t="shared" si="71"/>
        <v/>
      </c>
      <c r="M251" s="62" t="str">
        <f t="shared" si="71"/>
        <v/>
      </c>
      <c r="N251" s="62" t="str">
        <f t="shared" si="71"/>
        <v/>
      </c>
      <c r="O251" s="62" t="str">
        <f t="shared" si="71"/>
        <v/>
      </c>
      <c r="P251" s="62" t="str">
        <f t="shared" si="71"/>
        <v/>
      </c>
      <c r="Q251" s="62" t="str">
        <f t="shared" si="71"/>
        <v/>
      </c>
      <c r="R251" s="62" t="str">
        <f t="shared" si="71"/>
        <v/>
      </c>
      <c r="S251" s="62" t="str">
        <f t="shared" si="71"/>
        <v/>
      </c>
      <c r="T251" s="62" t="str">
        <f t="shared" si="71"/>
        <v/>
      </c>
      <c r="U251" s="62" t="str">
        <f t="shared" si="71"/>
        <v/>
      </c>
      <c r="V251" s="62" t="str">
        <f t="shared" si="71"/>
        <v/>
      </c>
      <c r="W251" s="62" t="str">
        <f t="shared" si="71"/>
        <v/>
      </c>
      <c r="X251" s="62" t="str">
        <f t="shared" si="71"/>
        <v/>
      </c>
      <c r="Y251" s="62" t="str">
        <f t="shared" si="71"/>
        <v/>
      </c>
      <c r="Z251" s="62" t="str">
        <f t="shared" si="71"/>
        <v/>
      </c>
      <c r="AA251" s="62" t="str">
        <f t="shared" si="71"/>
        <v/>
      </c>
      <c r="AB251" s="62" t="str">
        <f t="shared" si="71"/>
        <v/>
      </c>
      <c r="AC251" s="62" t="str">
        <f t="shared" si="71"/>
        <v/>
      </c>
      <c r="AD251" s="62" t="str">
        <f t="shared" si="71"/>
        <v/>
      </c>
      <c r="AE251" s="62" t="str">
        <f t="shared" si="71"/>
        <v/>
      </c>
      <c r="AF251" s="62" t="str">
        <f t="shared" si="71"/>
        <v/>
      </c>
      <c r="AG251" s="62" t="str">
        <f t="shared" si="71"/>
        <v/>
      </c>
      <c r="AH251" s="46" t="s">
        <v>18</v>
      </c>
      <c r="AI251" s="47">
        <f>+COUNTIF(C252:AG252,"夏休")+COUNTIF(C252:AG252,"冬休")+COUNTIF(C252:AG252,"中止")+COUNTIF(C252:AG252,"準備")+COUNTIF(C252:AG252,"片付")</f>
        <v>0</v>
      </c>
    </row>
    <row r="252" spans="1:38" ht="13.5" customHeight="1" x14ac:dyDescent="0.15">
      <c r="A252" s="18"/>
      <c r="B252" s="97" t="s">
        <v>17</v>
      </c>
      <c r="C252" s="99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  <c r="AF252" s="93"/>
      <c r="AG252" s="94"/>
      <c r="AH252" s="49" t="s">
        <v>2</v>
      </c>
      <c r="AI252" s="50">
        <f>COUNT(C248:AG248)-AI251</f>
        <v>0</v>
      </c>
    </row>
    <row r="253" spans="1:38" ht="13.5" customHeight="1" x14ac:dyDescent="0.15">
      <c r="A253" s="18"/>
      <c r="B253" s="98"/>
      <c r="C253" s="99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4"/>
      <c r="AH253" s="49" t="s">
        <v>6</v>
      </c>
      <c r="AI253" s="50">
        <f>+COUNTIF(C254:AG255,"休")</f>
        <v>0</v>
      </c>
      <c r="AJ253" s="7" t="e">
        <f>IF(AI254&gt;0.285,"",IF(AI253&lt;AI248,"←計画日数が足りません",""))</f>
        <v>#DIV/0!</v>
      </c>
    </row>
    <row r="254" spans="1:38" ht="13.5" customHeight="1" x14ac:dyDescent="0.15">
      <c r="A254" s="18"/>
      <c r="B254" s="95" t="s">
        <v>0</v>
      </c>
      <c r="C254" s="96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8"/>
      <c r="AH254" s="49" t="s">
        <v>8</v>
      </c>
      <c r="AI254" s="8" t="e">
        <f>+AI253/AI252</f>
        <v>#DIV/0!</v>
      </c>
    </row>
    <row r="255" spans="1:38" x14ac:dyDescent="0.15">
      <c r="A255" s="18"/>
      <c r="B255" s="95"/>
      <c r="C255" s="96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8"/>
      <c r="AH255" s="49" t="s">
        <v>9</v>
      </c>
      <c r="AI255" s="50">
        <f>+COUNTA(C256:AG257)</f>
        <v>0</v>
      </c>
    </row>
    <row r="256" spans="1:38" x14ac:dyDescent="0.15">
      <c r="A256" s="18"/>
      <c r="B256" s="89" t="s">
        <v>7</v>
      </c>
      <c r="C256" s="91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  <c r="AA256" s="82"/>
      <c r="AB256" s="82"/>
      <c r="AC256" s="82"/>
      <c r="AD256" s="82"/>
      <c r="AE256" s="82"/>
      <c r="AF256" s="82"/>
      <c r="AG256" s="80"/>
      <c r="AH256" s="51" t="s">
        <v>4</v>
      </c>
      <c r="AI256" s="9" t="e">
        <f>+AI255/AI252</f>
        <v>#DIV/0!</v>
      </c>
      <c r="AL256" s="2">
        <f>+COUNTIF(C254:AG255,"休")</f>
        <v>0</v>
      </c>
    </row>
    <row r="257" spans="1:38" x14ac:dyDescent="0.15">
      <c r="A257" s="18"/>
      <c r="B257" s="90"/>
      <c r="C257" s="92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1"/>
      <c r="AH257" s="52" t="s">
        <v>13</v>
      </c>
      <c r="AI257" s="10" t="str">
        <f>IF(7&gt;AI252,"対象外",IF(AI255&gt;=AI248,"OK","NG"))</f>
        <v>対象外</v>
      </c>
      <c r="AJ257" s="7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12" t="str">
        <f>IF(7&gt;AI252,"対象外",IF(AL256&gt;=AI248,"OK","NG"))</f>
        <v>対象外</v>
      </c>
    </row>
    <row r="258" spans="1:38" x14ac:dyDescent="0.15">
      <c r="A258" s="18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8"/>
      <c r="AI258" s="17"/>
    </row>
    <row r="259" spans="1:38" hidden="1" x14ac:dyDescent="0.15">
      <c r="A259" s="18"/>
      <c r="B259" s="17"/>
      <c r="C259" s="17" t="e">
        <f>YEAR(C262)</f>
        <v>#VALUE!</v>
      </c>
      <c r="D259" s="17" t="e">
        <f>MONTH(C262)</f>
        <v>#VALUE!</v>
      </c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8"/>
      <c r="AI259" s="17"/>
    </row>
    <row r="260" spans="1:38" x14ac:dyDescent="0.15">
      <c r="A260" s="18"/>
      <c r="B260" s="19" t="s">
        <v>14</v>
      </c>
      <c r="C260" s="85" t="e">
        <f>C262</f>
        <v>#VALUE!</v>
      </c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86"/>
      <c r="AB260" s="86"/>
      <c r="AC260" s="86"/>
      <c r="AD260" s="86"/>
      <c r="AE260" s="86"/>
      <c r="AF260" s="86"/>
      <c r="AG260" s="86"/>
      <c r="AH260" s="86"/>
      <c r="AI260" s="87"/>
    </row>
    <row r="261" spans="1:38" hidden="1" x14ac:dyDescent="0.15">
      <c r="A261" s="18"/>
      <c r="B261" s="57"/>
      <c r="C261" s="45" t="e">
        <f>DATE($C259,$D259,1)</f>
        <v>#VALUE!</v>
      </c>
      <c r="D261" s="45" t="e">
        <f t="shared" ref="D261:AG261" si="72">C261+1</f>
        <v>#VALUE!</v>
      </c>
      <c r="E261" s="45" t="e">
        <f t="shared" si="72"/>
        <v>#VALUE!</v>
      </c>
      <c r="F261" s="45" t="e">
        <f t="shared" si="72"/>
        <v>#VALUE!</v>
      </c>
      <c r="G261" s="45" t="e">
        <f t="shared" si="72"/>
        <v>#VALUE!</v>
      </c>
      <c r="H261" s="45" t="e">
        <f t="shared" si="72"/>
        <v>#VALUE!</v>
      </c>
      <c r="I261" s="45" t="e">
        <f t="shared" si="72"/>
        <v>#VALUE!</v>
      </c>
      <c r="J261" s="45" t="e">
        <f t="shared" si="72"/>
        <v>#VALUE!</v>
      </c>
      <c r="K261" s="45" t="e">
        <f t="shared" si="72"/>
        <v>#VALUE!</v>
      </c>
      <c r="L261" s="45" t="e">
        <f t="shared" si="72"/>
        <v>#VALUE!</v>
      </c>
      <c r="M261" s="45" t="e">
        <f t="shared" si="72"/>
        <v>#VALUE!</v>
      </c>
      <c r="N261" s="45" t="e">
        <f t="shared" si="72"/>
        <v>#VALUE!</v>
      </c>
      <c r="O261" s="45" t="e">
        <f t="shared" si="72"/>
        <v>#VALUE!</v>
      </c>
      <c r="P261" s="45" t="e">
        <f t="shared" si="72"/>
        <v>#VALUE!</v>
      </c>
      <c r="Q261" s="45" t="e">
        <f t="shared" si="72"/>
        <v>#VALUE!</v>
      </c>
      <c r="R261" s="45" t="e">
        <f t="shared" si="72"/>
        <v>#VALUE!</v>
      </c>
      <c r="S261" s="45" t="e">
        <f t="shared" si="72"/>
        <v>#VALUE!</v>
      </c>
      <c r="T261" s="45" t="e">
        <f t="shared" si="72"/>
        <v>#VALUE!</v>
      </c>
      <c r="U261" s="45" t="e">
        <f t="shared" si="72"/>
        <v>#VALUE!</v>
      </c>
      <c r="V261" s="45" t="e">
        <f t="shared" si="72"/>
        <v>#VALUE!</v>
      </c>
      <c r="W261" s="45" t="e">
        <f t="shared" si="72"/>
        <v>#VALUE!</v>
      </c>
      <c r="X261" s="45" t="e">
        <f t="shared" si="72"/>
        <v>#VALUE!</v>
      </c>
      <c r="Y261" s="45" t="e">
        <f t="shared" si="72"/>
        <v>#VALUE!</v>
      </c>
      <c r="Z261" s="45" t="e">
        <f t="shared" si="72"/>
        <v>#VALUE!</v>
      </c>
      <c r="AA261" s="45" t="e">
        <f t="shared" si="72"/>
        <v>#VALUE!</v>
      </c>
      <c r="AB261" s="45" t="e">
        <f t="shared" si="72"/>
        <v>#VALUE!</v>
      </c>
      <c r="AC261" s="45" t="e">
        <f t="shared" si="72"/>
        <v>#VALUE!</v>
      </c>
      <c r="AD261" s="45" t="e">
        <f t="shared" si="72"/>
        <v>#VALUE!</v>
      </c>
      <c r="AE261" s="45" t="e">
        <f t="shared" si="72"/>
        <v>#VALUE!</v>
      </c>
      <c r="AF261" s="45" t="e">
        <f t="shared" si="72"/>
        <v>#VALUE!</v>
      </c>
      <c r="AG261" s="45" t="e">
        <f t="shared" si="72"/>
        <v>#VALUE!</v>
      </c>
      <c r="AH261" s="58"/>
      <c r="AI261" s="59"/>
    </row>
    <row r="262" spans="1:38" x14ac:dyDescent="0.15">
      <c r="A262" s="18"/>
      <c r="B262" s="60" t="s">
        <v>15</v>
      </c>
      <c r="C262" s="61" t="e">
        <f>IF(EDATE(C247,1)&gt;$G$5,"",EDATE(C247,1))</f>
        <v>#VALUE!</v>
      </c>
      <c r="D262" s="45" t="e">
        <f t="shared" ref="D262:AG262" si="73">IF(D261&gt;$G$5,"",IF(C262=EOMONTH(DATE($C259,$D259,1),0),"",IF(C262="","",C262+1)))</f>
        <v>#VALUE!</v>
      </c>
      <c r="E262" s="45" t="e">
        <f t="shared" si="73"/>
        <v>#VALUE!</v>
      </c>
      <c r="F262" s="45" t="e">
        <f t="shared" si="73"/>
        <v>#VALUE!</v>
      </c>
      <c r="G262" s="45" t="e">
        <f t="shared" si="73"/>
        <v>#VALUE!</v>
      </c>
      <c r="H262" s="45" t="e">
        <f t="shared" si="73"/>
        <v>#VALUE!</v>
      </c>
      <c r="I262" s="45" t="e">
        <f t="shared" si="73"/>
        <v>#VALUE!</v>
      </c>
      <c r="J262" s="45" t="e">
        <f t="shared" si="73"/>
        <v>#VALUE!</v>
      </c>
      <c r="K262" s="45" t="e">
        <f t="shared" si="73"/>
        <v>#VALUE!</v>
      </c>
      <c r="L262" s="45" t="e">
        <f t="shared" si="73"/>
        <v>#VALUE!</v>
      </c>
      <c r="M262" s="45" t="e">
        <f t="shared" si="73"/>
        <v>#VALUE!</v>
      </c>
      <c r="N262" s="45" t="e">
        <f t="shared" si="73"/>
        <v>#VALUE!</v>
      </c>
      <c r="O262" s="45" t="e">
        <f t="shared" si="73"/>
        <v>#VALUE!</v>
      </c>
      <c r="P262" s="45" t="e">
        <f t="shared" si="73"/>
        <v>#VALUE!</v>
      </c>
      <c r="Q262" s="45" t="e">
        <f t="shared" si="73"/>
        <v>#VALUE!</v>
      </c>
      <c r="R262" s="45" t="e">
        <f t="shared" si="73"/>
        <v>#VALUE!</v>
      </c>
      <c r="S262" s="45" t="e">
        <f t="shared" si="73"/>
        <v>#VALUE!</v>
      </c>
      <c r="T262" s="45" t="e">
        <f t="shared" si="73"/>
        <v>#VALUE!</v>
      </c>
      <c r="U262" s="45" t="e">
        <f t="shared" si="73"/>
        <v>#VALUE!</v>
      </c>
      <c r="V262" s="45" t="e">
        <f t="shared" si="73"/>
        <v>#VALUE!</v>
      </c>
      <c r="W262" s="45" t="e">
        <f t="shared" si="73"/>
        <v>#VALUE!</v>
      </c>
      <c r="X262" s="45" t="e">
        <f t="shared" si="73"/>
        <v>#VALUE!</v>
      </c>
      <c r="Y262" s="45" t="e">
        <f t="shared" si="73"/>
        <v>#VALUE!</v>
      </c>
      <c r="Z262" s="45" t="e">
        <f t="shared" si="73"/>
        <v>#VALUE!</v>
      </c>
      <c r="AA262" s="45" t="e">
        <f t="shared" si="73"/>
        <v>#VALUE!</v>
      </c>
      <c r="AB262" s="45" t="e">
        <f t="shared" si="73"/>
        <v>#VALUE!</v>
      </c>
      <c r="AC262" s="45" t="e">
        <f t="shared" si="73"/>
        <v>#VALUE!</v>
      </c>
      <c r="AD262" s="45" t="e">
        <f t="shared" si="73"/>
        <v>#VALUE!</v>
      </c>
      <c r="AE262" s="45" t="e">
        <f t="shared" si="73"/>
        <v>#VALUE!</v>
      </c>
      <c r="AF262" s="45" t="e">
        <f t="shared" si="73"/>
        <v>#VALUE!</v>
      </c>
      <c r="AG262" s="45" t="e">
        <f t="shared" si="73"/>
        <v>#VALUE!</v>
      </c>
      <c r="AH262" s="46" t="s">
        <v>16</v>
      </c>
      <c r="AI262" s="47">
        <f>+COUNTIFS(C265:AG265,"土",C266:AG266,"")+COUNTIFS(C265:AG265,"日",C266:AG266,"")</f>
        <v>0</v>
      </c>
    </row>
    <row r="263" spans="1:38" hidden="1" x14ac:dyDescent="0.15">
      <c r="A263" s="18"/>
      <c r="B263" s="60"/>
      <c r="C263" s="44" t="str">
        <f>IFERROR(VLOOKUP(C262,祝日!C:C,1,FALSE),"")</f>
        <v/>
      </c>
      <c r="D263" s="65" t="str">
        <f>IFERROR(VLOOKUP(D262,祝日!C:C,1,FALSE),"")</f>
        <v/>
      </c>
      <c r="E263" s="65" t="str">
        <f>IFERROR(VLOOKUP(E262,祝日!C:C,1,FALSE),"")</f>
        <v/>
      </c>
      <c r="F263" s="65" t="str">
        <f>IFERROR(VLOOKUP(F262,祝日!C:C,1,FALSE),"")</f>
        <v/>
      </c>
      <c r="G263" s="65" t="str">
        <f>IFERROR(VLOOKUP(G262,祝日!C:C,1,FALSE),"")</f>
        <v/>
      </c>
      <c r="H263" s="65" t="str">
        <f>IFERROR(VLOOKUP(H262,祝日!C:C,1,FALSE),"")</f>
        <v/>
      </c>
      <c r="I263" s="65" t="str">
        <f>IFERROR(VLOOKUP(I262,祝日!C:C,1,FALSE),"")</f>
        <v/>
      </c>
      <c r="J263" s="65" t="str">
        <f>IFERROR(VLOOKUP(J262,祝日!C:C,1,FALSE),"")</f>
        <v/>
      </c>
      <c r="K263" s="65" t="str">
        <f>IFERROR(VLOOKUP(K262,祝日!C:C,1,FALSE),"")</f>
        <v/>
      </c>
      <c r="L263" s="65" t="str">
        <f>IFERROR(VLOOKUP(L262,祝日!C:C,1,FALSE),"")</f>
        <v/>
      </c>
      <c r="M263" s="65" t="str">
        <f>IFERROR(VLOOKUP(M262,祝日!C:C,1,FALSE),"")</f>
        <v/>
      </c>
      <c r="N263" s="65" t="str">
        <f>IFERROR(VLOOKUP(N262,祝日!C:C,1,FALSE),"")</f>
        <v/>
      </c>
      <c r="O263" s="65" t="str">
        <f>IFERROR(VLOOKUP(O262,祝日!C:C,1,FALSE),"")</f>
        <v/>
      </c>
      <c r="P263" s="65" t="str">
        <f>IFERROR(VLOOKUP(P262,祝日!C:C,1,FALSE),"")</f>
        <v/>
      </c>
      <c r="Q263" s="65" t="str">
        <f>IFERROR(VLOOKUP(Q262,祝日!C:C,1,FALSE),"")</f>
        <v/>
      </c>
      <c r="R263" s="65" t="str">
        <f>IFERROR(VLOOKUP(R262,祝日!C:C,1,FALSE),"")</f>
        <v/>
      </c>
      <c r="S263" s="65" t="str">
        <f>IFERROR(VLOOKUP(S262,祝日!C:C,1,FALSE),"")</f>
        <v/>
      </c>
      <c r="T263" s="65" t="str">
        <f>IFERROR(VLOOKUP(T262,祝日!C:C,1,FALSE),"")</f>
        <v/>
      </c>
      <c r="U263" s="65" t="str">
        <f>IFERROR(VLOOKUP(U262,祝日!C:C,1,FALSE),"")</f>
        <v/>
      </c>
      <c r="V263" s="65" t="str">
        <f>IFERROR(VLOOKUP(V262,祝日!C:C,1,FALSE),"")</f>
        <v/>
      </c>
      <c r="W263" s="65" t="str">
        <f>IFERROR(VLOOKUP(W262,祝日!C:C,1,FALSE),"")</f>
        <v/>
      </c>
      <c r="X263" s="65" t="str">
        <f>IFERROR(VLOOKUP(X262,祝日!C:C,1,FALSE),"")</f>
        <v/>
      </c>
      <c r="Y263" s="65" t="str">
        <f>IFERROR(VLOOKUP(Y262,祝日!C:C,1,FALSE),"")</f>
        <v/>
      </c>
      <c r="Z263" s="65" t="str">
        <f>IFERROR(VLOOKUP(Z262,祝日!C:C,1,FALSE),"")</f>
        <v/>
      </c>
      <c r="AA263" s="65" t="str">
        <f>IFERROR(VLOOKUP(AA262,祝日!C:C,1,FALSE),"")</f>
        <v/>
      </c>
      <c r="AB263" s="65" t="str">
        <f>IFERROR(VLOOKUP(AB262,祝日!C:C,1,FALSE),"")</f>
        <v/>
      </c>
      <c r="AC263" s="65" t="str">
        <f>IFERROR(VLOOKUP(AC262,祝日!C:C,1,FALSE),"")</f>
        <v/>
      </c>
      <c r="AD263" s="65" t="str">
        <f>IFERROR(VLOOKUP(AD262,祝日!C:C,1,FALSE),"")</f>
        <v/>
      </c>
      <c r="AE263" s="65" t="str">
        <f>IFERROR(VLOOKUP(AE262,祝日!C:C,1,FALSE),"")</f>
        <v/>
      </c>
      <c r="AF263" s="65" t="str">
        <f>IFERROR(VLOOKUP(AF262,祝日!C:C,1,FALSE),"")</f>
        <v/>
      </c>
      <c r="AG263" s="65" t="str">
        <f>IFERROR(VLOOKUP(AG262,祝日!C:C,1,FALSE),"")</f>
        <v/>
      </c>
      <c r="AH263" s="46" t="s">
        <v>56</v>
      </c>
      <c r="AI263" s="47">
        <f>AI262+AI264</f>
        <v>0</v>
      </c>
    </row>
    <row r="264" spans="1:38" hidden="1" x14ac:dyDescent="0.15">
      <c r="A264" s="18"/>
      <c r="B264" s="60"/>
      <c r="C264" s="44" t="str">
        <f>IF(AND(OR(C265="土",C265="日"),C263&lt;&gt;0),"",C263)</f>
        <v/>
      </c>
      <c r="D264" s="44" t="str">
        <f t="shared" ref="D264:AG264" si="74">IF(AND(OR(D265="土",D265="日"),D263&lt;&gt;0),"",D263)</f>
        <v/>
      </c>
      <c r="E264" s="44" t="str">
        <f t="shared" si="74"/>
        <v/>
      </c>
      <c r="F264" s="44" t="str">
        <f t="shared" si="74"/>
        <v/>
      </c>
      <c r="G264" s="44" t="str">
        <f t="shared" si="74"/>
        <v/>
      </c>
      <c r="H264" s="44" t="str">
        <f t="shared" si="74"/>
        <v/>
      </c>
      <c r="I264" s="44" t="str">
        <f t="shared" si="74"/>
        <v/>
      </c>
      <c r="J264" s="44" t="str">
        <f t="shared" si="74"/>
        <v/>
      </c>
      <c r="K264" s="44" t="str">
        <f t="shared" si="74"/>
        <v/>
      </c>
      <c r="L264" s="44" t="str">
        <f t="shared" si="74"/>
        <v/>
      </c>
      <c r="M264" s="44" t="str">
        <f t="shared" si="74"/>
        <v/>
      </c>
      <c r="N264" s="44" t="str">
        <f t="shared" si="74"/>
        <v/>
      </c>
      <c r="O264" s="44" t="str">
        <f t="shared" si="74"/>
        <v/>
      </c>
      <c r="P264" s="44" t="str">
        <f t="shared" si="74"/>
        <v/>
      </c>
      <c r="Q264" s="44" t="str">
        <f t="shared" si="74"/>
        <v/>
      </c>
      <c r="R264" s="44" t="str">
        <f t="shared" si="74"/>
        <v/>
      </c>
      <c r="S264" s="44" t="str">
        <f t="shared" si="74"/>
        <v/>
      </c>
      <c r="T264" s="44" t="str">
        <f t="shared" si="74"/>
        <v/>
      </c>
      <c r="U264" s="44" t="str">
        <f t="shared" si="74"/>
        <v/>
      </c>
      <c r="V264" s="44" t="str">
        <f t="shared" si="74"/>
        <v/>
      </c>
      <c r="W264" s="44" t="str">
        <f t="shared" si="74"/>
        <v/>
      </c>
      <c r="X264" s="44" t="str">
        <f t="shared" si="74"/>
        <v/>
      </c>
      <c r="Y264" s="44" t="str">
        <f t="shared" si="74"/>
        <v/>
      </c>
      <c r="Z264" s="44" t="str">
        <f t="shared" si="74"/>
        <v/>
      </c>
      <c r="AA264" s="44" t="str">
        <f t="shared" si="74"/>
        <v/>
      </c>
      <c r="AB264" s="44" t="str">
        <f t="shared" si="74"/>
        <v/>
      </c>
      <c r="AC264" s="44" t="str">
        <f t="shared" si="74"/>
        <v/>
      </c>
      <c r="AD264" s="44" t="str">
        <f t="shared" si="74"/>
        <v/>
      </c>
      <c r="AE264" s="44" t="str">
        <f t="shared" si="74"/>
        <v/>
      </c>
      <c r="AF264" s="44" t="str">
        <f t="shared" si="74"/>
        <v/>
      </c>
      <c r="AG264" s="44" t="str">
        <f t="shared" si="74"/>
        <v/>
      </c>
      <c r="AH264" s="66" t="s">
        <v>55</v>
      </c>
      <c r="AI264" s="47">
        <f>COUNT(C264:AG264)</f>
        <v>0</v>
      </c>
    </row>
    <row r="265" spans="1:38" x14ac:dyDescent="0.15">
      <c r="A265" s="18"/>
      <c r="B265" s="39" t="s">
        <v>5</v>
      </c>
      <c r="C265" s="62" t="str">
        <f>IFERROR(TEXT(WEEKDAY(+C262),"aaa"),"")</f>
        <v/>
      </c>
      <c r="D265" s="62" t="str">
        <f t="shared" ref="D265:AG265" si="75">IFERROR(TEXT(WEEKDAY(+D262),"aaa"),"")</f>
        <v/>
      </c>
      <c r="E265" s="62" t="str">
        <f t="shared" si="75"/>
        <v/>
      </c>
      <c r="F265" s="62" t="str">
        <f t="shared" si="75"/>
        <v/>
      </c>
      <c r="G265" s="62" t="str">
        <f t="shared" si="75"/>
        <v/>
      </c>
      <c r="H265" s="62" t="str">
        <f t="shared" si="75"/>
        <v/>
      </c>
      <c r="I265" s="62" t="str">
        <f t="shared" si="75"/>
        <v/>
      </c>
      <c r="J265" s="62" t="str">
        <f t="shared" si="75"/>
        <v/>
      </c>
      <c r="K265" s="62" t="str">
        <f t="shared" si="75"/>
        <v/>
      </c>
      <c r="L265" s="62" t="str">
        <f t="shared" si="75"/>
        <v/>
      </c>
      <c r="M265" s="62" t="str">
        <f t="shared" si="75"/>
        <v/>
      </c>
      <c r="N265" s="62" t="str">
        <f t="shared" si="75"/>
        <v/>
      </c>
      <c r="O265" s="62" t="str">
        <f t="shared" si="75"/>
        <v/>
      </c>
      <c r="P265" s="62" t="str">
        <f t="shared" si="75"/>
        <v/>
      </c>
      <c r="Q265" s="62" t="str">
        <f t="shared" si="75"/>
        <v/>
      </c>
      <c r="R265" s="62" t="str">
        <f t="shared" si="75"/>
        <v/>
      </c>
      <c r="S265" s="62" t="str">
        <f t="shared" si="75"/>
        <v/>
      </c>
      <c r="T265" s="62" t="str">
        <f t="shared" si="75"/>
        <v/>
      </c>
      <c r="U265" s="62" t="str">
        <f t="shared" si="75"/>
        <v/>
      </c>
      <c r="V265" s="62" t="str">
        <f t="shared" si="75"/>
        <v/>
      </c>
      <c r="W265" s="62" t="str">
        <f t="shared" si="75"/>
        <v/>
      </c>
      <c r="X265" s="62" t="str">
        <f t="shared" si="75"/>
        <v/>
      </c>
      <c r="Y265" s="62" t="str">
        <f t="shared" si="75"/>
        <v/>
      </c>
      <c r="Z265" s="62" t="str">
        <f t="shared" si="75"/>
        <v/>
      </c>
      <c r="AA265" s="62" t="str">
        <f t="shared" si="75"/>
        <v/>
      </c>
      <c r="AB265" s="62" t="str">
        <f t="shared" si="75"/>
        <v/>
      </c>
      <c r="AC265" s="62" t="str">
        <f t="shared" si="75"/>
        <v/>
      </c>
      <c r="AD265" s="62" t="str">
        <f t="shared" si="75"/>
        <v/>
      </c>
      <c r="AE265" s="62" t="str">
        <f t="shared" si="75"/>
        <v/>
      </c>
      <c r="AF265" s="62" t="str">
        <f t="shared" si="75"/>
        <v/>
      </c>
      <c r="AG265" s="62" t="str">
        <f t="shared" si="75"/>
        <v/>
      </c>
      <c r="AH265" s="46" t="s">
        <v>18</v>
      </c>
      <c r="AI265" s="47">
        <f>+COUNTIF(C266:AG266,"夏休")+COUNTIF(C266:AG266,"冬休")+COUNTIF(C266:AG266,"中止")+COUNTIF(C266:AG266,"準備")+COUNTIF(C266:AG266,"片付")</f>
        <v>0</v>
      </c>
    </row>
    <row r="266" spans="1:38" ht="13.5" customHeight="1" x14ac:dyDescent="0.15">
      <c r="A266" s="18"/>
      <c r="B266" s="97" t="s">
        <v>17</v>
      </c>
      <c r="C266" s="99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  <c r="AF266" s="93"/>
      <c r="AG266" s="94"/>
      <c r="AH266" s="49" t="s">
        <v>2</v>
      </c>
      <c r="AI266" s="50">
        <f>COUNT(C262:AG262)-AI265</f>
        <v>0</v>
      </c>
    </row>
    <row r="267" spans="1:38" ht="13.5" customHeight="1" x14ac:dyDescent="0.15">
      <c r="A267" s="18"/>
      <c r="B267" s="98"/>
      <c r="C267" s="99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  <c r="AF267" s="93"/>
      <c r="AG267" s="94"/>
      <c r="AH267" s="49" t="s">
        <v>6</v>
      </c>
      <c r="AI267" s="50">
        <f>+COUNTIF(C268:AG269,"休")</f>
        <v>0</v>
      </c>
      <c r="AJ267" s="7" t="e">
        <f>IF(AI268&gt;0.285,"",IF(AI267&lt;AI262,"←計画日数が足りません",""))</f>
        <v>#DIV/0!</v>
      </c>
    </row>
    <row r="268" spans="1:38" ht="13.5" customHeight="1" x14ac:dyDescent="0.15">
      <c r="A268" s="18"/>
      <c r="B268" s="95" t="s">
        <v>0</v>
      </c>
      <c r="C268" s="96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8"/>
      <c r="AH268" s="49" t="s">
        <v>8</v>
      </c>
      <c r="AI268" s="8" t="e">
        <f>+AI267/AI266</f>
        <v>#DIV/0!</v>
      </c>
    </row>
    <row r="269" spans="1:38" x14ac:dyDescent="0.15">
      <c r="A269" s="18"/>
      <c r="B269" s="95"/>
      <c r="C269" s="96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8"/>
      <c r="AH269" s="49" t="s">
        <v>9</v>
      </c>
      <c r="AI269" s="50">
        <f>+COUNTA(C270:AG271)</f>
        <v>0</v>
      </c>
    </row>
    <row r="270" spans="1:38" x14ac:dyDescent="0.15">
      <c r="A270" s="18"/>
      <c r="B270" s="89" t="s">
        <v>7</v>
      </c>
      <c r="C270" s="91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  <c r="AA270" s="82"/>
      <c r="AB270" s="82"/>
      <c r="AC270" s="82"/>
      <c r="AD270" s="82"/>
      <c r="AE270" s="82"/>
      <c r="AF270" s="82"/>
      <c r="AG270" s="80"/>
      <c r="AH270" s="51" t="s">
        <v>4</v>
      </c>
      <c r="AI270" s="9" t="e">
        <f>+AI269/AI266</f>
        <v>#DIV/0!</v>
      </c>
      <c r="AL270" s="2">
        <f>+COUNTIF(C268:AG269,"休")</f>
        <v>0</v>
      </c>
    </row>
    <row r="271" spans="1:38" x14ac:dyDescent="0.15">
      <c r="A271" s="18"/>
      <c r="B271" s="90"/>
      <c r="C271" s="92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1"/>
      <c r="AH271" s="52" t="s">
        <v>13</v>
      </c>
      <c r="AI271" s="10" t="str">
        <f>IF(7&gt;AI266,"対象外",IF(AI269&gt;=AI262,"OK","NG"))</f>
        <v>対象外</v>
      </c>
      <c r="AJ271" s="7" t="str">
        <f>IF(AI271="対象外","←７日間に満たない期間は達成判定の対象外",IF(AI271="NG","←月単位未達成","←月単位達成"))</f>
        <v>←７日間に満たない期間は達成判定の対象外</v>
      </c>
      <c r="AL271" s="12" t="str">
        <f>IF(7&gt;AI266,"対象外",IF(AL270&gt;=AI262,"OK","NG"))</f>
        <v>対象外</v>
      </c>
    </row>
    <row r="272" spans="1:38" x14ac:dyDescent="0.15">
      <c r="A272" s="18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8"/>
      <c r="AI272" s="17"/>
    </row>
    <row r="273" spans="1:38" hidden="1" x14ac:dyDescent="0.15">
      <c r="A273" s="18"/>
      <c r="B273" s="17"/>
      <c r="C273" s="17" t="e">
        <f>YEAR(C276)</f>
        <v>#VALUE!</v>
      </c>
      <c r="D273" s="17" t="e">
        <f>MONTH(C276)</f>
        <v>#VALUE!</v>
      </c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8"/>
      <c r="AI273" s="17"/>
    </row>
    <row r="274" spans="1:38" x14ac:dyDescent="0.15">
      <c r="A274" s="18"/>
      <c r="B274" s="19" t="s">
        <v>14</v>
      </c>
      <c r="C274" s="85" t="e">
        <f>C276</f>
        <v>#VALUE!</v>
      </c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  <c r="AA274" s="86"/>
      <c r="AB274" s="86"/>
      <c r="AC274" s="86"/>
      <c r="AD274" s="86"/>
      <c r="AE274" s="86"/>
      <c r="AF274" s="86"/>
      <c r="AG274" s="86"/>
      <c r="AH274" s="86"/>
      <c r="AI274" s="87"/>
    </row>
    <row r="275" spans="1:38" hidden="1" x14ac:dyDescent="0.15">
      <c r="A275" s="18"/>
      <c r="B275" s="57"/>
      <c r="C275" s="45" t="e">
        <f>DATE($C273,$D273,1)</f>
        <v>#VALUE!</v>
      </c>
      <c r="D275" s="45" t="e">
        <f t="shared" ref="D275:AG275" si="76">C275+1</f>
        <v>#VALUE!</v>
      </c>
      <c r="E275" s="45" t="e">
        <f t="shared" si="76"/>
        <v>#VALUE!</v>
      </c>
      <c r="F275" s="45" t="e">
        <f t="shared" si="76"/>
        <v>#VALUE!</v>
      </c>
      <c r="G275" s="45" t="e">
        <f t="shared" si="76"/>
        <v>#VALUE!</v>
      </c>
      <c r="H275" s="45" t="e">
        <f t="shared" si="76"/>
        <v>#VALUE!</v>
      </c>
      <c r="I275" s="45" t="e">
        <f t="shared" si="76"/>
        <v>#VALUE!</v>
      </c>
      <c r="J275" s="45" t="e">
        <f t="shared" si="76"/>
        <v>#VALUE!</v>
      </c>
      <c r="K275" s="45" t="e">
        <f t="shared" si="76"/>
        <v>#VALUE!</v>
      </c>
      <c r="L275" s="45" t="e">
        <f t="shared" si="76"/>
        <v>#VALUE!</v>
      </c>
      <c r="M275" s="45" t="e">
        <f t="shared" si="76"/>
        <v>#VALUE!</v>
      </c>
      <c r="N275" s="45" t="e">
        <f t="shared" si="76"/>
        <v>#VALUE!</v>
      </c>
      <c r="O275" s="45" t="e">
        <f t="shared" si="76"/>
        <v>#VALUE!</v>
      </c>
      <c r="P275" s="45" t="e">
        <f t="shared" si="76"/>
        <v>#VALUE!</v>
      </c>
      <c r="Q275" s="45" t="e">
        <f t="shared" si="76"/>
        <v>#VALUE!</v>
      </c>
      <c r="R275" s="45" t="e">
        <f t="shared" si="76"/>
        <v>#VALUE!</v>
      </c>
      <c r="S275" s="45" t="e">
        <f t="shared" si="76"/>
        <v>#VALUE!</v>
      </c>
      <c r="T275" s="45" t="e">
        <f t="shared" si="76"/>
        <v>#VALUE!</v>
      </c>
      <c r="U275" s="45" t="e">
        <f t="shared" si="76"/>
        <v>#VALUE!</v>
      </c>
      <c r="V275" s="45" t="e">
        <f t="shared" si="76"/>
        <v>#VALUE!</v>
      </c>
      <c r="W275" s="45" t="e">
        <f t="shared" si="76"/>
        <v>#VALUE!</v>
      </c>
      <c r="X275" s="45" t="e">
        <f t="shared" si="76"/>
        <v>#VALUE!</v>
      </c>
      <c r="Y275" s="45" t="e">
        <f t="shared" si="76"/>
        <v>#VALUE!</v>
      </c>
      <c r="Z275" s="45" t="e">
        <f t="shared" si="76"/>
        <v>#VALUE!</v>
      </c>
      <c r="AA275" s="45" t="e">
        <f t="shared" si="76"/>
        <v>#VALUE!</v>
      </c>
      <c r="AB275" s="45" t="e">
        <f t="shared" si="76"/>
        <v>#VALUE!</v>
      </c>
      <c r="AC275" s="45" t="e">
        <f t="shared" si="76"/>
        <v>#VALUE!</v>
      </c>
      <c r="AD275" s="45" t="e">
        <f t="shared" si="76"/>
        <v>#VALUE!</v>
      </c>
      <c r="AE275" s="45" t="e">
        <f t="shared" si="76"/>
        <v>#VALUE!</v>
      </c>
      <c r="AF275" s="45" t="e">
        <f t="shared" si="76"/>
        <v>#VALUE!</v>
      </c>
      <c r="AG275" s="45" t="e">
        <f t="shared" si="76"/>
        <v>#VALUE!</v>
      </c>
      <c r="AH275" s="58"/>
      <c r="AI275" s="59"/>
    </row>
    <row r="276" spans="1:38" x14ac:dyDescent="0.15">
      <c r="A276" s="18"/>
      <c r="B276" s="60" t="s">
        <v>15</v>
      </c>
      <c r="C276" s="61" t="e">
        <f>IF(EDATE(C261,1)&gt;$G$5,"",EDATE(C261,1))</f>
        <v>#VALUE!</v>
      </c>
      <c r="D276" s="45" t="e">
        <f t="shared" ref="D276:AG276" si="77">IF(D275&gt;$G$5,"",IF(C276=EOMONTH(DATE($C273,$D273,1),0),"",IF(C276="","",C276+1)))</f>
        <v>#VALUE!</v>
      </c>
      <c r="E276" s="45" t="e">
        <f t="shared" si="77"/>
        <v>#VALUE!</v>
      </c>
      <c r="F276" s="45" t="e">
        <f t="shared" si="77"/>
        <v>#VALUE!</v>
      </c>
      <c r="G276" s="45" t="e">
        <f t="shared" si="77"/>
        <v>#VALUE!</v>
      </c>
      <c r="H276" s="45" t="e">
        <f t="shared" si="77"/>
        <v>#VALUE!</v>
      </c>
      <c r="I276" s="45" t="e">
        <f t="shared" si="77"/>
        <v>#VALUE!</v>
      </c>
      <c r="J276" s="45" t="e">
        <f t="shared" si="77"/>
        <v>#VALUE!</v>
      </c>
      <c r="K276" s="45" t="e">
        <f t="shared" si="77"/>
        <v>#VALUE!</v>
      </c>
      <c r="L276" s="45" t="e">
        <f t="shared" si="77"/>
        <v>#VALUE!</v>
      </c>
      <c r="M276" s="45" t="e">
        <f t="shared" si="77"/>
        <v>#VALUE!</v>
      </c>
      <c r="N276" s="45" t="e">
        <f t="shared" si="77"/>
        <v>#VALUE!</v>
      </c>
      <c r="O276" s="45" t="e">
        <f t="shared" si="77"/>
        <v>#VALUE!</v>
      </c>
      <c r="P276" s="45" t="e">
        <f t="shared" si="77"/>
        <v>#VALUE!</v>
      </c>
      <c r="Q276" s="45" t="e">
        <f t="shared" si="77"/>
        <v>#VALUE!</v>
      </c>
      <c r="R276" s="45" t="e">
        <f t="shared" si="77"/>
        <v>#VALUE!</v>
      </c>
      <c r="S276" s="45" t="e">
        <f t="shared" si="77"/>
        <v>#VALUE!</v>
      </c>
      <c r="T276" s="45" t="e">
        <f t="shared" si="77"/>
        <v>#VALUE!</v>
      </c>
      <c r="U276" s="45" t="e">
        <f t="shared" si="77"/>
        <v>#VALUE!</v>
      </c>
      <c r="V276" s="45" t="e">
        <f t="shared" si="77"/>
        <v>#VALUE!</v>
      </c>
      <c r="W276" s="45" t="e">
        <f t="shared" si="77"/>
        <v>#VALUE!</v>
      </c>
      <c r="X276" s="45" t="e">
        <f t="shared" si="77"/>
        <v>#VALUE!</v>
      </c>
      <c r="Y276" s="45" t="e">
        <f t="shared" si="77"/>
        <v>#VALUE!</v>
      </c>
      <c r="Z276" s="45" t="e">
        <f t="shared" si="77"/>
        <v>#VALUE!</v>
      </c>
      <c r="AA276" s="45" t="e">
        <f t="shared" si="77"/>
        <v>#VALUE!</v>
      </c>
      <c r="AB276" s="45" t="e">
        <f t="shared" si="77"/>
        <v>#VALUE!</v>
      </c>
      <c r="AC276" s="45" t="e">
        <f t="shared" si="77"/>
        <v>#VALUE!</v>
      </c>
      <c r="AD276" s="45" t="e">
        <f t="shared" si="77"/>
        <v>#VALUE!</v>
      </c>
      <c r="AE276" s="45" t="e">
        <f t="shared" si="77"/>
        <v>#VALUE!</v>
      </c>
      <c r="AF276" s="45" t="e">
        <f t="shared" si="77"/>
        <v>#VALUE!</v>
      </c>
      <c r="AG276" s="45" t="e">
        <f t="shared" si="77"/>
        <v>#VALUE!</v>
      </c>
      <c r="AH276" s="46" t="s">
        <v>16</v>
      </c>
      <c r="AI276" s="47">
        <f>+COUNTIFS(C279:AG279,"土",C280:AG280,"")+COUNTIFS(C279:AG279,"日",C280:AG280,"")</f>
        <v>0</v>
      </c>
    </row>
    <row r="277" spans="1:38" hidden="1" x14ac:dyDescent="0.15">
      <c r="A277" s="18"/>
      <c r="B277" s="60"/>
      <c r="C277" s="44" t="str">
        <f>IFERROR(VLOOKUP(C276,祝日!C:C,1,FALSE),"")</f>
        <v/>
      </c>
      <c r="D277" s="65" t="str">
        <f>IFERROR(VLOOKUP(D276,祝日!C:C,1,FALSE),"")</f>
        <v/>
      </c>
      <c r="E277" s="65" t="str">
        <f>IFERROR(VLOOKUP(E276,祝日!C:C,1,FALSE),"")</f>
        <v/>
      </c>
      <c r="F277" s="65" t="str">
        <f>IFERROR(VLOOKUP(F276,祝日!C:C,1,FALSE),"")</f>
        <v/>
      </c>
      <c r="G277" s="65" t="str">
        <f>IFERROR(VLOOKUP(G276,祝日!C:C,1,FALSE),"")</f>
        <v/>
      </c>
      <c r="H277" s="65" t="str">
        <f>IFERROR(VLOOKUP(H276,祝日!C:C,1,FALSE),"")</f>
        <v/>
      </c>
      <c r="I277" s="65" t="str">
        <f>IFERROR(VLOOKUP(I276,祝日!C:C,1,FALSE),"")</f>
        <v/>
      </c>
      <c r="J277" s="65" t="str">
        <f>IFERROR(VLOOKUP(J276,祝日!C:C,1,FALSE),"")</f>
        <v/>
      </c>
      <c r="K277" s="65" t="str">
        <f>IFERROR(VLOOKUP(K276,祝日!C:C,1,FALSE),"")</f>
        <v/>
      </c>
      <c r="L277" s="65" t="str">
        <f>IFERROR(VLOOKUP(L276,祝日!C:C,1,FALSE),"")</f>
        <v/>
      </c>
      <c r="M277" s="65" t="str">
        <f>IFERROR(VLOOKUP(M276,祝日!C:C,1,FALSE),"")</f>
        <v/>
      </c>
      <c r="N277" s="65" t="str">
        <f>IFERROR(VLOOKUP(N276,祝日!C:C,1,FALSE),"")</f>
        <v/>
      </c>
      <c r="O277" s="65" t="str">
        <f>IFERROR(VLOOKUP(O276,祝日!C:C,1,FALSE),"")</f>
        <v/>
      </c>
      <c r="P277" s="65" t="str">
        <f>IFERROR(VLOOKUP(P276,祝日!C:C,1,FALSE),"")</f>
        <v/>
      </c>
      <c r="Q277" s="65" t="str">
        <f>IFERROR(VLOOKUP(Q276,祝日!C:C,1,FALSE),"")</f>
        <v/>
      </c>
      <c r="R277" s="65" t="str">
        <f>IFERROR(VLOOKUP(R276,祝日!C:C,1,FALSE),"")</f>
        <v/>
      </c>
      <c r="S277" s="65" t="str">
        <f>IFERROR(VLOOKUP(S276,祝日!C:C,1,FALSE),"")</f>
        <v/>
      </c>
      <c r="T277" s="65" t="str">
        <f>IFERROR(VLOOKUP(T276,祝日!C:C,1,FALSE),"")</f>
        <v/>
      </c>
      <c r="U277" s="65" t="str">
        <f>IFERROR(VLOOKUP(U276,祝日!C:C,1,FALSE),"")</f>
        <v/>
      </c>
      <c r="V277" s="65" t="str">
        <f>IFERROR(VLOOKUP(V276,祝日!C:C,1,FALSE),"")</f>
        <v/>
      </c>
      <c r="W277" s="65" t="str">
        <f>IFERROR(VLOOKUP(W276,祝日!C:C,1,FALSE),"")</f>
        <v/>
      </c>
      <c r="X277" s="65" t="str">
        <f>IFERROR(VLOOKUP(X276,祝日!C:C,1,FALSE),"")</f>
        <v/>
      </c>
      <c r="Y277" s="65" t="str">
        <f>IFERROR(VLOOKUP(Y276,祝日!C:C,1,FALSE),"")</f>
        <v/>
      </c>
      <c r="Z277" s="65" t="str">
        <f>IFERROR(VLOOKUP(Z276,祝日!C:C,1,FALSE),"")</f>
        <v/>
      </c>
      <c r="AA277" s="65" t="str">
        <f>IFERROR(VLOOKUP(AA276,祝日!C:C,1,FALSE),"")</f>
        <v/>
      </c>
      <c r="AB277" s="65" t="str">
        <f>IFERROR(VLOOKUP(AB276,祝日!C:C,1,FALSE),"")</f>
        <v/>
      </c>
      <c r="AC277" s="65" t="str">
        <f>IFERROR(VLOOKUP(AC276,祝日!C:C,1,FALSE),"")</f>
        <v/>
      </c>
      <c r="AD277" s="65" t="str">
        <f>IFERROR(VLOOKUP(AD276,祝日!C:C,1,FALSE),"")</f>
        <v/>
      </c>
      <c r="AE277" s="65" t="str">
        <f>IFERROR(VLOOKUP(AE276,祝日!C:C,1,FALSE),"")</f>
        <v/>
      </c>
      <c r="AF277" s="65" t="str">
        <f>IFERROR(VLOOKUP(AF276,祝日!C:C,1,FALSE),"")</f>
        <v/>
      </c>
      <c r="AG277" s="65" t="str">
        <f>IFERROR(VLOOKUP(AG276,祝日!C:C,1,FALSE),"")</f>
        <v/>
      </c>
      <c r="AH277" s="46" t="s">
        <v>56</v>
      </c>
      <c r="AI277" s="47">
        <f>AI276+AI278</f>
        <v>0</v>
      </c>
    </row>
    <row r="278" spans="1:38" hidden="1" x14ac:dyDescent="0.15">
      <c r="A278" s="18"/>
      <c r="B278" s="60"/>
      <c r="C278" s="44" t="str">
        <f>IF(AND(OR(C279="土",C279="日"),C277&lt;&gt;0),"",C277)</f>
        <v/>
      </c>
      <c r="D278" s="44" t="str">
        <f t="shared" ref="D278:AG278" si="78">IF(AND(OR(D279="土",D279="日"),D277&lt;&gt;0),"",D277)</f>
        <v/>
      </c>
      <c r="E278" s="44" t="str">
        <f t="shared" si="78"/>
        <v/>
      </c>
      <c r="F278" s="44" t="str">
        <f t="shared" si="78"/>
        <v/>
      </c>
      <c r="G278" s="44" t="str">
        <f t="shared" si="78"/>
        <v/>
      </c>
      <c r="H278" s="44" t="str">
        <f t="shared" si="78"/>
        <v/>
      </c>
      <c r="I278" s="44" t="str">
        <f t="shared" si="78"/>
        <v/>
      </c>
      <c r="J278" s="44" t="str">
        <f t="shared" si="78"/>
        <v/>
      </c>
      <c r="K278" s="44" t="str">
        <f t="shared" si="78"/>
        <v/>
      </c>
      <c r="L278" s="44" t="str">
        <f t="shared" si="78"/>
        <v/>
      </c>
      <c r="M278" s="44" t="str">
        <f t="shared" si="78"/>
        <v/>
      </c>
      <c r="N278" s="44" t="str">
        <f t="shared" si="78"/>
        <v/>
      </c>
      <c r="O278" s="44" t="str">
        <f t="shared" si="78"/>
        <v/>
      </c>
      <c r="P278" s="44" t="str">
        <f t="shared" si="78"/>
        <v/>
      </c>
      <c r="Q278" s="44" t="str">
        <f t="shared" si="78"/>
        <v/>
      </c>
      <c r="R278" s="44" t="str">
        <f t="shared" si="78"/>
        <v/>
      </c>
      <c r="S278" s="44" t="str">
        <f t="shared" si="78"/>
        <v/>
      </c>
      <c r="T278" s="44" t="str">
        <f t="shared" si="78"/>
        <v/>
      </c>
      <c r="U278" s="44" t="str">
        <f t="shared" si="78"/>
        <v/>
      </c>
      <c r="V278" s="44" t="str">
        <f t="shared" si="78"/>
        <v/>
      </c>
      <c r="W278" s="44" t="str">
        <f t="shared" si="78"/>
        <v/>
      </c>
      <c r="X278" s="44" t="str">
        <f t="shared" si="78"/>
        <v/>
      </c>
      <c r="Y278" s="44" t="str">
        <f t="shared" si="78"/>
        <v/>
      </c>
      <c r="Z278" s="44" t="str">
        <f t="shared" si="78"/>
        <v/>
      </c>
      <c r="AA278" s="44" t="str">
        <f t="shared" si="78"/>
        <v/>
      </c>
      <c r="AB278" s="44" t="str">
        <f t="shared" si="78"/>
        <v/>
      </c>
      <c r="AC278" s="44" t="str">
        <f t="shared" si="78"/>
        <v/>
      </c>
      <c r="AD278" s="44" t="str">
        <f t="shared" si="78"/>
        <v/>
      </c>
      <c r="AE278" s="44" t="str">
        <f t="shared" si="78"/>
        <v/>
      </c>
      <c r="AF278" s="44" t="str">
        <f t="shared" si="78"/>
        <v/>
      </c>
      <c r="AG278" s="44" t="str">
        <f t="shared" si="78"/>
        <v/>
      </c>
      <c r="AH278" s="66" t="s">
        <v>55</v>
      </c>
      <c r="AI278" s="47">
        <f>COUNT(C278:AG278)</f>
        <v>0</v>
      </c>
    </row>
    <row r="279" spans="1:38" x14ac:dyDescent="0.15">
      <c r="A279" s="18"/>
      <c r="B279" s="39" t="s">
        <v>5</v>
      </c>
      <c r="C279" s="62" t="str">
        <f>IFERROR(TEXT(WEEKDAY(+C276),"aaa"),"")</f>
        <v/>
      </c>
      <c r="D279" s="62" t="str">
        <f t="shared" ref="D279:AG279" si="79">IFERROR(TEXT(WEEKDAY(+D276),"aaa"),"")</f>
        <v/>
      </c>
      <c r="E279" s="62" t="str">
        <f t="shared" si="79"/>
        <v/>
      </c>
      <c r="F279" s="62" t="str">
        <f t="shared" si="79"/>
        <v/>
      </c>
      <c r="G279" s="62" t="str">
        <f t="shared" si="79"/>
        <v/>
      </c>
      <c r="H279" s="62" t="str">
        <f t="shared" si="79"/>
        <v/>
      </c>
      <c r="I279" s="62" t="str">
        <f t="shared" si="79"/>
        <v/>
      </c>
      <c r="J279" s="62" t="str">
        <f t="shared" si="79"/>
        <v/>
      </c>
      <c r="K279" s="62" t="str">
        <f t="shared" si="79"/>
        <v/>
      </c>
      <c r="L279" s="62" t="str">
        <f t="shared" si="79"/>
        <v/>
      </c>
      <c r="M279" s="62" t="str">
        <f t="shared" si="79"/>
        <v/>
      </c>
      <c r="N279" s="62" t="str">
        <f t="shared" si="79"/>
        <v/>
      </c>
      <c r="O279" s="62" t="str">
        <f t="shared" si="79"/>
        <v/>
      </c>
      <c r="P279" s="62" t="str">
        <f t="shared" si="79"/>
        <v/>
      </c>
      <c r="Q279" s="62" t="str">
        <f t="shared" si="79"/>
        <v/>
      </c>
      <c r="R279" s="62" t="str">
        <f t="shared" si="79"/>
        <v/>
      </c>
      <c r="S279" s="62" t="str">
        <f t="shared" si="79"/>
        <v/>
      </c>
      <c r="T279" s="62" t="str">
        <f t="shared" si="79"/>
        <v/>
      </c>
      <c r="U279" s="62" t="str">
        <f t="shared" si="79"/>
        <v/>
      </c>
      <c r="V279" s="62" t="str">
        <f t="shared" si="79"/>
        <v/>
      </c>
      <c r="W279" s="62" t="str">
        <f t="shared" si="79"/>
        <v/>
      </c>
      <c r="X279" s="62" t="str">
        <f t="shared" si="79"/>
        <v/>
      </c>
      <c r="Y279" s="62" t="str">
        <f t="shared" si="79"/>
        <v/>
      </c>
      <c r="Z279" s="62" t="str">
        <f t="shared" si="79"/>
        <v/>
      </c>
      <c r="AA279" s="62" t="str">
        <f t="shared" si="79"/>
        <v/>
      </c>
      <c r="AB279" s="62" t="str">
        <f t="shared" si="79"/>
        <v/>
      </c>
      <c r="AC279" s="62" t="str">
        <f t="shared" si="79"/>
        <v/>
      </c>
      <c r="AD279" s="62" t="str">
        <f t="shared" si="79"/>
        <v/>
      </c>
      <c r="AE279" s="62" t="str">
        <f t="shared" si="79"/>
        <v/>
      </c>
      <c r="AF279" s="62" t="str">
        <f t="shared" si="79"/>
        <v/>
      </c>
      <c r="AG279" s="62" t="str">
        <f t="shared" si="79"/>
        <v/>
      </c>
      <c r="AH279" s="46" t="s">
        <v>18</v>
      </c>
      <c r="AI279" s="47">
        <f>+COUNTIF(C280:AG280,"夏休")+COUNTIF(C280:AG280,"冬休")+COUNTIF(C280:AG280,"中止")+COUNTIF(C280:AG280,"準備")+COUNTIF(C280:AG280,"片付")</f>
        <v>0</v>
      </c>
    </row>
    <row r="280" spans="1:38" ht="13.5" customHeight="1" x14ac:dyDescent="0.15">
      <c r="A280" s="18"/>
      <c r="B280" s="97" t="s">
        <v>17</v>
      </c>
      <c r="C280" s="99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  <c r="AF280" s="93"/>
      <c r="AG280" s="94"/>
      <c r="AH280" s="49" t="s">
        <v>2</v>
      </c>
      <c r="AI280" s="50">
        <f>COUNT(C276:AG276)-AI279</f>
        <v>0</v>
      </c>
    </row>
    <row r="281" spans="1:38" ht="13.5" customHeight="1" x14ac:dyDescent="0.15">
      <c r="A281" s="18"/>
      <c r="B281" s="98"/>
      <c r="C281" s="99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  <c r="AF281" s="93"/>
      <c r="AG281" s="94"/>
      <c r="AH281" s="49" t="s">
        <v>6</v>
      </c>
      <c r="AI281" s="50">
        <f>+COUNTIF(C282:AG283,"休")</f>
        <v>0</v>
      </c>
      <c r="AJ281" s="7" t="e">
        <f>IF(AI282&gt;0.285,"",IF(AI281&lt;AI276,"←計画日数が足りません",""))</f>
        <v>#DIV/0!</v>
      </c>
    </row>
    <row r="282" spans="1:38" ht="13.5" customHeight="1" x14ac:dyDescent="0.15">
      <c r="A282" s="18"/>
      <c r="B282" s="95" t="s">
        <v>0</v>
      </c>
      <c r="C282" s="96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8"/>
      <c r="AH282" s="49" t="s">
        <v>8</v>
      </c>
      <c r="AI282" s="8" t="e">
        <f>+AI281/AI280</f>
        <v>#DIV/0!</v>
      </c>
    </row>
    <row r="283" spans="1:38" x14ac:dyDescent="0.15">
      <c r="A283" s="18"/>
      <c r="B283" s="95"/>
      <c r="C283" s="96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8"/>
      <c r="AH283" s="49" t="s">
        <v>9</v>
      </c>
      <c r="AI283" s="50">
        <f>+COUNTA(C284:AG285)</f>
        <v>0</v>
      </c>
    </row>
    <row r="284" spans="1:38" x14ac:dyDescent="0.15">
      <c r="A284" s="18"/>
      <c r="B284" s="89" t="s">
        <v>7</v>
      </c>
      <c r="C284" s="91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  <c r="AA284" s="82"/>
      <c r="AB284" s="82"/>
      <c r="AC284" s="82"/>
      <c r="AD284" s="82"/>
      <c r="AE284" s="82"/>
      <c r="AF284" s="82"/>
      <c r="AG284" s="80"/>
      <c r="AH284" s="51" t="s">
        <v>4</v>
      </c>
      <c r="AI284" s="9" t="e">
        <f>+AI283/AI280</f>
        <v>#DIV/0!</v>
      </c>
      <c r="AL284" s="2">
        <f>+COUNTIF(C282:AG283,"休")</f>
        <v>0</v>
      </c>
    </row>
    <row r="285" spans="1:38" x14ac:dyDescent="0.15">
      <c r="A285" s="18"/>
      <c r="B285" s="90"/>
      <c r="C285" s="92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1"/>
      <c r="AH285" s="52" t="s">
        <v>13</v>
      </c>
      <c r="AI285" s="10" t="str">
        <f>IF(7&gt;AI280,"対象外",IF(AI283&gt;=AI276,"OK","NG"))</f>
        <v>対象外</v>
      </c>
      <c r="AJ285" s="7" t="str">
        <f>IF(AI285="対象外","←７日間に満たない期間は達成判定の対象外",IF(AI285="NG","←月単位未達成","←月単位達成"))</f>
        <v>←７日間に満たない期間は達成判定の対象外</v>
      </c>
      <c r="AL285" s="12" t="str">
        <f>IF(7&gt;AI280,"対象外",IF(AL284&gt;=AI276,"OK","NG"))</f>
        <v>対象外</v>
      </c>
    </row>
    <row r="286" spans="1:38" x14ac:dyDescent="0.15">
      <c r="A286" s="18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8"/>
      <c r="AI286" s="17"/>
    </row>
    <row r="287" spans="1:38" hidden="1" x14ac:dyDescent="0.15">
      <c r="A287" s="18"/>
      <c r="B287" s="17"/>
      <c r="C287" s="17" t="e">
        <f>YEAR(C290)</f>
        <v>#VALUE!</v>
      </c>
      <c r="D287" s="17" t="e">
        <f>MONTH(C290)</f>
        <v>#VALUE!</v>
      </c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8"/>
      <c r="AI287" s="17"/>
    </row>
    <row r="288" spans="1:38" x14ac:dyDescent="0.15">
      <c r="A288" s="18"/>
      <c r="B288" s="19" t="s">
        <v>14</v>
      </c>
      <c r="C288" s="85" t="e">
        <f>C290</f>
        <v>#VALUE!</v>
      </c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86"/>
      <c r="AE288" s="86"/>
      <c r="AF288" s="86"/>
      <c r="AG288" s="86"/>
      <c r="AH288" s="86"/>
      <c r="AI288" s="87"/>
    </row>
    <row r="289" spans="1:38" hidden="1" x14ac:dyDescent="0.15">
      <c r="A289" s="18"/>
      <c r="B289" s="57"/>
      <c r="C289" s="45" t="e">
        <f>DATE($C287,$D287,1)</f>
        <v>#VALUE!</v>
      </c>
      <c r="D289" s="45" t="e">
        <f t="shared" ref="D289:AG289" si="80">C289+1</f>
        <v>#VALUE!</v>
      </c>
      <c r="E289" s="45" t="e">
        <f t="shared" si="80"/>
        <v>#VALUE!</v>
      </c>
      <c r="F289" s="45" t="e">
        <f t="shared" si="80"/>
        <v>#VALUE!</v>
      </c>
      <c r="G289" s="45" t="e">
        <f t="shared" si="80"/>
        <v>#VALUE!</v>
      </c>
      <c r="H289" s="45" t="e">
        <f t="shared" si="80"/>
        <v>#VALUE!</v>
      </c>
      <c r="I289" s="45" t="e">
        <f t="shared" si="80"/>
        <v>#VALUE!</v>
      </c>
      <c r="J289" s="45" t="e">
        <f t="shared" si="80"/>
        <v>#VALUE!</v>
      </c>
      <c r="K289" s="45" t="e">
        <f t="shared" si="80"/>
        <v>#VALUE!</v>
      </c>
      <c r="L289" s="45" t="e">
        <f t="shared" si="80"/>
        <v>#VALUE!</v>
      </c>
      <c r="M289" s="45" t="e">
        <f t="shared" si="80"/>
        <v>#VALUE!</v>
      </c>
      <c r="N289" s="45" t="e">
        <f t="shared" si="80"/>
        <v>#VALUE!</v>
      </c>
      <c r="O289" s="45" t="e">
        <f t="shared" si="80"/>
        <v>#VALUE!</v>
      </c>
      <c r="P289" s="45" t="e">
        <f t="shared" si="80"/>
        <v>#VALUE!</v>
      </c>
      <c r="Q289" s="45" t="e">
        <f t="shared" si="80"/>
        <v>#VALUE!</v>
      </c>
      <c r="R289" s="45" t="e">
        <f t="shared" si="80"/>
        <v>#VALUE!</v>
      </c>
      <c r="S289" s="45" t="e">
        <f t="shared" si="80"/>
        <v>#VALUE!</v>
      </c>
      <c r="T289" s="45" t="e">
        <f t="shared" si="80"/>
        <v>#VALUE!</v>
      </c>
      <c r="U289" s="45" t="e">
        <f t="shared" si="80"/>
        <v>#VALUE!</v>
      </c>
      <c r="V289" s="45" t="e">
        <f t="shared" si="80"/>
        <v>#VALUE!</v>
      </c>
      <c r="W289" s="45" t="e">
        <f t="shared" si="80"/>
        <v>#VALUE!</v>
      </c>
      <c r="X289" s="45" t="e">
        <f t="shared" si="80"/>
        <v>#VALUE!</v>
      </c>
      <c r="Y289" s="45" t="e">
        <f t="shared" si="80"/>
        <v>#VALUE!</v>
      </c>
      <c r="Z289" s="45" t="e">
        <f t="shared" si="80"/>
        <v>#VALUE!</v>
      </c>
      <c r="AA289" s="45" t="e">
        <f t="shared" si="80"/>
        <v>#VALUE!</v>
      </c>
      <c r="AB289" s="45" t="e">
        <f t="shared" si="80"/>
        <v>#VALUE!</v>
      </c>
      <c r="AC289" s="45" t="e">
        <f t="shared" si="80"/>
        <v>#VALUE!</v>
      </c>
      <c r="AD289" s="45" t="e">
        <f t="shared" si="80"/>
        <v>#VALUE!</v>
      </c>
      <c r="AE289" s="45" t="e">
        <f t="shared" si="80"/>
        <v>#VALUE!</v>
      </c>
      <c r="AF289" s="45" t="e">
        <f t="shared" si="80"/>
        <v>#VALUE!</v>
      </c>
      <c r="AG289" s="45" t="e">
        <f t="shared" si="80"/>
        <v>#VALUE!</v>
      </c>
      <c r="AH289" s="58"/>
      <c r="AI289" s="59"/>
    </row>
    <row r="290" spans="1:38" x14ac:dyDescent="0.15">
      <c r="A290" s="18"/>
      <c r="B290" s="60" t="s">
        <v>15</v>
      </c>
      <c r="C290" s="61" t="e">
        <f>IF(EDATE(C275,1)&gt;$G$5,"",EDATE(C275,1))</f>
        <v>#VALUE!</v>
      </c>
      <c r="D290" s="45" t="e">
        <f t="shared" ref="D290:AG290" si="81">IF(D289&gt;$G$5,"",IF(C290=EOMONTH(DATE($C287,$D287,1),0),"",IF(C290="","",C290+1)))</f>
        <v>#VALUE!</v>
      </c>
      <c r="E290" s="45" t="e">
        <f t="shared" si="81"/>
        <v>#VALUE!</v>
      </c>
      <c r="F290" s="45" t="e">
        <f t="shared" si="81"/>
        <v>#VALUE!</v>
      </c>
      <c r="G290" s="45" t="e">
        <f t="shared" si="81"/>
        <v>#VALUE!</v>
      </c>
      <c r="H290" s="45" t="e">
        <f t="shared" si="81"/>
        <v>#VALUE!</v>
      </c>
      <c r="I290" s="45" t="e">
        <f t="shared" si="81"/>
        <v>#VALUE!</v>
      </c>
      <c r="J290" s="45" t="e">
        <f t="shared" si="81"/>
        <v>#VALUE!</v>
      </c>
      <c r="K290" s="45" t="e">
        <f t="shared" si="81"/>
        <v>#VALUE!</v>
      </c>
      <c r="L290" s="45" t="e">
        <f t="shared" si="81"/>
        <v>#VALUE!</v>
      </c>
      <c r="M290" s="45" t="e">
        <f t="shared" si="81"/>
        <v>#VALUE!</v>
      </c>
      <c r="N290" s="45" t="e">
        <f t="shared" si="81"/>
        <v>#VALUE!</v>
      </c>
      <c r="O290" s="45" t="e">
        <f t="shared" si="81"/>
        <v>#VALUE!</v>
      </c>
      <c r="P290" s="45" t="e">
        <f t="shared" si="81"/>
        <v>#VALUE!</v>
      </c>
      <c r="Q290" s="45" t="e">
        <f t="shared" si="81"/>
        <v>#VALUE!</v>
      </c>
      <c r="R290" s="45" t="e">
        <f t="shared" si="81"/>
        <v>#VALUE!</v>
      </c>
      <c r="S290" s="45" t="e">
        <f t="shared" si="81"/>
        <v>#VALUE!</v>
      </c>
      <c r="T290" s="45" t="e">
        <f t="shared" si="81"/>
        <v>#VALUE!</v>
      </c>
      <c r="U290" s="45" t="e">
        <f t="shared" si="81"/>
        <v>#VALUE!</v>
      </c>
      <c r="V290" s="45" t="e">
        <f t="shared" si="81"/>
        <v>#VALUE!</v>
      </c>
      <c r="W290" s="45" t="e">
        <f t="shared" si="81"/>
        <v>#VALUE!</v>
      </c>
      <c r="X290" s="45" t="e">
        <f t="shared" si="81"/>
        <v>#VALUE!</v>
      </c>
      <c r="Y290" s="45" t="e">
        <f t="shared" si="81"/>
        <v>#VALUE!</v>
      </c>
      <c r="Z290" s="45" t="e">
        <f t="shared" si="81"/>
        <v>#VALUE!</v>
      </c>
      <c r="AA290" s="45" t="e">
        <f t="shared" si="81"/>
        <v>#VALUE!</v>
      </c>
      <c r="AB290" s="45" t="e">
        <f t="shared" si="81"/>
        <v>#VALUE!</v>
      </c>
      <c r="AC290" s="45" t="e">
        <f t="shared" si="81"/>
        <v>#VALUE!</v>
      </c>
      <c r="AD290" s="45" t="e">
        <f t="shared" si="81"/>
        <v>#VALUE!</v>
      </c>
      <c r="AE290" s="45" t="e">
        <f t="shared" si="81"/>
        <v>#VALUE!</v>
      </c>
      <c r="AF290" s="45" t="e">
        <f t="shared" si="81"/>
        <v>#VALUE!</v>
      </c>
      <c r="AG290" s="45" t="e">
        <f t="shared" si="81"/>
        <v>#VALUE!</v>
      </c>
      <c r="AH290" s="46" t="s">
        <v>16</v>
      </c>
      <c r="AI290" s="47">
        <f>+COUNTIFS(C293:AG293,"土",C294:AG294,"")+COUNTIFS(C293:AG293,"日",C294:AG294,"")</f>
        <v>0</v>
      </c>
    </row>
    <row r="291" spans="1:38" hidden="1" x14ac:dyDescent="0.15">
      <c r="A291" s="18"/>
      <c r="B291" s="60"/>
      <c r="C291" s="44" t="str">
        <f>IFERROR(VLOOKUP(C290,祝日!C:C,1,FALSE),"")</f>
        <v/>
      </c>
      <c r="D291" s="65" t="str">
        <f>IFERROR(VLOOKUP(D290,祝日!C:C,1,FALSE),"")</f>
        <v/>
      </c>
      <c r="E291" s="65" t="str">
        <f>IFERROR(VLOOKUP(E290,祝日!C:C,1,FALSE),"")</f>
        <v/>
      </c>
      <c r="F291" s="65" t="str">
        <f>IFERROR(VLOOKUP(F290,祝日!C:C,1,FALSE),"")</f>
        <v/>
      </c>
      <c r="G291" s="65" t="str">
        <f>IFERROR(VLOOKUP(G290,祝日!C:C,1,FALSE),"")</f>
        <v/>
      </c>
      <c r="H291" s="65" t="str">
        <f>IFERROR(VLOOKUP(H290,祝日!C:C,1,FALSE),"")</f>
        <v/>
      </c>
      <c r="I291" s="65" t="str">
        <f>IFERROR(VLOOKUP(I290,祝日!C:C,1,FALSE),"")</f>
        <v/>
      </c>
      <c r="J291" s="65" t="str">
        <f>IFERROR(VLOOKUP(J290,祝日!C:C,1,FALSE),"")</f>
        <v/>
      </c>
      <c r="K291" s="65" t="str">
        <f>IFERROR(VLOOKUP(K290,祝日!C:C,1,FALSE),"")</f>
        <v/>
      </c>
      <c r="L291" s="65" t="str">
        <f>IFERROR(VLOOKUP(L290,祝日!C:C,1,FALSE),"")</f>
        <v/>
      </c>
      <c r="M291" s="65" t="str">
        <f>IFERROR(VLOOKUP(M290,祝日!C:C,1,FALSE),"")</f>
        <v/>
      </c>
      <c r="N291" s="65" t="str">
        <f>IFERROR(VLOOKUP(N290,祝日!C:C,1,FALSE),"")</f>
        <v/>
      </c>
      <c r="O291" s="65" t="str">
        <f>IFERROR(VLOOKUP(O290,祝日!C:C,1,FALSE),"")</f>
        <v/>
      </c>
      <c r="P291" s="65" t="str">
        <f>IFERROR(VLOOKUP(P290,祝日!C:C,1,FALSE),"")</f>
        <v/>
      </c>
      <c r="Q291" s="65" t="str">
        <f>IFERROR(VLOOKUP(Q290,祝日!C:C,1,FALSE),"")</f>
        <v/>
      </c>
      <c r="R291" s="65" t="str">
        <f>IFERROR(VLOOKUP(R290,祝日!C:C,1,FALSE),"")</f>
        <v/>
      </c>
      <c r="S291" s="65" t="str">
        <f>IFERROR(VLOOKUP(S290,祝日!C:C,1,FALSE),"")</f>
        <v/>
      </c>
      <c r="T291" s="65" t="str">
        <f>IFERROR(VLOOKUP(T290,祝日!C:C,1,FALSE),"")</f>
        <v/>
      </c>
      <c r="U291" s="65" t="str">
        <f>IFERROR(VLOOKUP(U290,祝日!C:C,1,FALSE),"")</f>
        <v/>
      </c>
      <c r="V291" s="65" t="str">
        <f>IFERROR(VLOOKUP(V290,祝日!C:C,1,FALSE),"")</f>
        <v/>
      </c>
      <c r="W291" s="65" t="str">
        <f>IFERROR(VLOOKUP(W290,祝日!C:C,1,FALSE),"")</f>
        <v/>
      </c>
      <c r="X291" s="65" t="str">
        <f>IFERROR(VLOOKUP(X290,祝日!C:C,1,FALSE),"")</f>
        <v/>
      </c>
      <c r="Y291" s="65" t="str">
        <f>IFERROR(VLOOKUP(Y290,祝日!C:C,1,FALSE),"")</f>
        <v/>
      </c>
      <c r="Z291" s="65" t="str">
        <f>IFERROR(VLOOKUP(Z290,祝日!C:C,1,FALSE),"")</f>
        <v/>
      </c>
      <c r="AA291" s="65" t="str">
        <f>IFERROR(VLOOKUP(AA290,祝日!C:C,1,FALSE),"")</f>
        <v/>
      </c>
      <c r="AB291" s="65" t="str">
        <f>IFERROR(VLOOKUP(AB290,祝日!C:C,1,FALSE),"")</f>
        <v/>
      </c>
      <c r="AC291" s="65" t="str">
        <f>IFERROR(VLOOKUP(AC290,祝日!C:C,1,FALSE),"")</f>
        <v/>
      </c>
      <c r="AD291" s="65" t="str">
        <f>IFERROR(VLOOKUP(AD290,祝日!C:C,1,FALSE),"")</f>
        <v/>
      </c>
      <c r="AE291" s="65" t="str">
        <f>IFERROR(VLOOKUP(AE290,祝日!C:C,1,FALSE),"")</f>
        <v/>
      </c>
      <c r="AF291" s="65" t="str">
        <f>IFERROR(VLOOKUP(AF290,祝日!C:C,1,FALSE),"")</f>
        <v/>
      </c>
      <c r="AG291" s="65" t="str">
        <f>IFERROR(VLOOKUP(AG290,祝日!C:C,1,FALSE),"")</f>
        <v/>
      </c>
      <c r="AH291" s="46" t="s">
        <v>56</v>
      </c>
      <c r="AI291" s="47">
        <f>AI290+AI292</f>
        <v>0</v>
      </c>
    </row>
    <row r="292" spans="1:38" hidden="1" x14ac:dyDescent="0.15">
      <c r="A292" s="18"/>
      <c r="B292" s="60"/>
      <c r="C292" s="44" t="str">
        <f>IF(AND(OR(C293="土",C293="日"),C291&lt;&gt;0),"",C291)</f>
        <v/>
      </c>
      <c r="D292" s="44" t="str">
        <f t="shared" ref="D292:AG292" si="82">IF(AND(OR(D293="土",D293="日"),D291&lt;&gt;0),"",D291)</f>
        <v/>
      </c>
      <c r="E292" s="44" t="str">
        <f t="shared" si="82"/>
        <v/>
      </c>
      <c r="F292" s="44" t="str">
        <f t="shared" si="82"/>
        <v/>
      </c>
      <c r="G292" s="44" t="str">
        <f t="shared" si="82"/>
        <v/>
      </c>
      <c r="H292" s="44" t="str">
        <f t="shared" si="82"/>
        <v/>
      </c>
      <c r="I292" s="44" t="str">
        <f t="shared" si="82"/>
        <v/>
      </c>
      <c r="J292" s="44" t="str">
        <f t="shared" si="82"/>
        <v/>
      </c>
      <c r="K292" s="44" t="str">
        <f t="shared" si="82"/>
        <v/>
      </c>
      <c r="L292" s="44" t="str">
        <f t="shared" si="82"/>
        <v/>
      </c>
      <c r="M292" s="44" t="str">
        <f t="shared" si="82"/>
        <v/>
      </c>
      <c r="N292" s="44" t="str">
        <f t="shared" si="82"/>
        <v/>
      </c>
      <c r="O292" s="44" t="str">
        <f t="shared" si="82"/>
        <v/>
      </c>
      <c r="P292" s="44" t="str">
        <f t="shared" si="82"/>
        <v/>
      </c>
      <c r="Q292" s="44" t="str">
        <f t="shared" si="82"/>
        <v/>
      </c>
      <c r="R292" s="44" t="str">
        <f t="shared" si="82"/>
        <v/>
      </c>
      <c r="S292" s="44" t="str">
        <f t="shared" si="82"/>
        <v/>
      </c>
      <c r="T292" s="44" t="str">
        <f t="shared" si="82"/>
        <v/>
      </c>
      <c r="U292" s="44" t="str">
        <f t="shared" si="82"/>
        <v/>
      </c>
      <c r="V292" s="44" t="str">
        <f t="shared" si="82"/>
        <v/>
      </c>
      <c r="W292" s="44" t="str">
        <f t="shared" si="82"/>
        <v/>
      </c>
      <c r="X292" s="44" t="str">
        <f t="shared" si="82"/>
        <v/>
      </c>
      <c r="Y292" s="44" t="str">
        <f t="shared" si="82"/>
        <v/>
      </c>
      <c r="Z292" s="44" t="str">
        <f t="shared" si="82"/>
        <v/>
      </c>
      <c r="AA292" s="44" t="str">
        <f t="shared" si="82"/>
        <v/>
      </c>
      <c r="AB292" s="44" t="str">
        <f t="shared" si="82"/>
        <v/>
      </c>
      <c r="AC292" s="44" t="str">
        <f t="shared" si="82"/>
        <v/>
      </c>
      <c r="AD292" s="44" t="str">
        <f t="shared" si="82"/>
        <v/>
      </c>
      <c r="AE292" s="44" t="str">
        <f t="shared" si="82"/>
        <v/>
      </c>
      <c r="AF292" s="44" t="str">
        <f t="shared" si="82"/>
        <v/>
      </c>
      <c r="AG292" s="44" t="str">
        <f t="shared" si="82"/>
        <v/>
      </c>
      <c r="AH292" s="66" t="s">
        <v>55</v>
      </c>
      <c r="AI292" s="47">
        <f>COUNT(C292:AG292)</f>
        <v>0</v>
      </c>
    </row>
    <row r="293" spans="1:38" x14ac:dyDescent="0.15">
      <c r="A293" s="18"/>
      <c r="B293" s="39" t="s">
        <v>5</v>
      </c>
      <c r="C293" s="62" t="str">
        <f>IFERROR(TEXT(WEEKDAY(+C290),"aaa"),"")</f>
        <v/>
      </c>
      <c r="D293" s="62" t="str">
        <f t="shared" ref="D293:AG293" si="83">IFERROR(TEXT(WEEKDAY(+D290),"aaa"),"")</f>
        <v/>
      </c>
      <c r="E293" s="62" t="str">
        <f t="shared" si="83"/>
        <v/>
      </c>
      <c r="F293" s="62" t="str">
        <f t="shared" si="83"/>
        <v/>
      </c>
      <c r="G293" s="62" t="str">
        <f t="shared" si="83"/>
        <v/>
      </c>
      <c r="H293" s="62" t="str">
        <f t="shared" si="83"/>
        <v/>
      </c>
      <c r="I293" s="62" t="str">
        <f t="shared" si="83"/>
        <v/>
      </c>
      <c r="J293" s="62" t="str">
        <f t="shared" si="83"/>
        <v/>
      </c>
      <c r="K293" s="62" t="str">
        <f t="shared" si="83"/>
        <v/>
      </c>
      <c r="L293" s="62" t="str">
        <f t="shared" si="83"/>
        <v/>
      </c>
      <c r="M293" s="62" t="str">
        <f t="shared" si="83"/>
        <v/>
      </c>
      <c r="N293" s="62" t="str">
        <f t="shared" si="83"/>
        <v/>
      </c>
      <c r="O293" s="62" t="str">
        <f t="shared" si="83"/>
        <v/>
      </c>
      <c r="P293" s="62" t="str">
        <f t="shared" si="83"/>
        <v/>
      </c>
      <c r="Q293" s="62" t="str">
        <f t="shared" si="83"/>
        <v/>
      </c>
      <c r="R293" s="62" t="str">
        <f t="shared" si="83"/>
        <v/>
      </c>
      <c r="S293" s="62" t="str">
        <f t="shared" si="83"/>
        <v/>
      </c>
      <c r="T293" s="62" t="str">
        <f t="shared" si="83"/>
        <v/>
      </c>
      <c r="U293" s="62" t="str">
        <f t="shared" si="83"/>
        <v/>
      </c>
      <c r="V293" s="62" t="str">
        <f t="shared" si="83"/>
        <v/>
      </c>
      <c r="W293" s="62" t="str">
        <f t="shared" si="83"/>
        <v/>
      </c>
      <c r="X293" s="62" t="str">
        <f t="shared" si="83"/>
        <v/>
      </c>
      <c r="Y293" s="62" t="str">
        <f t="shared" si="83"/>
        <v/>
      </c>
      <c r="Z293" s="62" t="str">
        <f t="shared" si="83"/>
        <v/>
      </c>
      <c r="AA293" s="62" t="str">
        <f t="shared" si="83"/>
        <v/>
      </c>
      <c r="AB293" s="62" t="str">
        <f t="shared" si="83"/>
        <v/>
      </c>
      <c r="AC293" s="62" t="str">
        <f t="shared" si="83"/>
        <v/>
      </c>
      <c r="AD293" s="62" t="str">
        <f t="shared" si="83"/>
        <v/>
      </c>
      <c r="AE293" s="62" t="str">
        <f t="shared" si="83"/>
        <v/>
      </c>
      <c r="AF293" s="62" t="str">
        <f t="shared" si="83"/>
        <v/>
      </c>
      <c r="AG293" s="62" t="str">
        <f t="shared" si="83"/>
        <v/>
      </c>
      <c r="AH293" s="46" t="s">
        <v>18</v>
      </c>
      <c r="AI293" s="47">
        <f>+COUNTIF(C294:AG294,"夏休")+COUNTIF(C294:AG294,"冬休")+COUNTIF(C294:AG294,"中止")+COUNTIF(C294:AG294,"準備")+COUNTIF(C294:AG294,"片付")</f>
        <v>0</v>
      </c>
    </row>
    <row r="294" spans="1:38" ht="13.5" customHeight="1" x14ac:dyDescent="0.15">
      <c r="A294" s="18"/>
      <c r="B294" s="97" t="s">
        <v>17</v>
      </c>
      <c r="C294" s="99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  <c r="AF294" s="93"/>
      <c r="AG294" s="94"/>
      <c r="AH294" s="49" t="s">
        <v>2</v>
      </c>
      <c r="AI294" s="50">
        <f>COUNT(C290:AG290)-AI293</f>
        <v>0</v>
      </c>
    </row>
    <row r="295" spans="1:38" ht="13.5" customHeight="1" x14ac:dyDescent="0.15">
      <c r="A295" s="18"/>
      <c r="B295" s="98"/>
      <c r="C295" s="99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  <c r="AF295" s="93"/>
      <c r="AG295" s="94"/>
      <c r="AH295" s="49" t="s">
        <v>6</v>
      </c>
      <c r="AI295" s="50">
        <f>+COUNTIF(C296:AG297,"休")</f>
        <v>0</v>
      </c>
      <c r="AJ295" s="7" t="e">
        <f>IF(AI296&gt;0.285,"",IF(AI295&lt;AI290,"←計画日数が足りません",""))</f>
        <v>#DIV/0!</v>
      </c>
    </row>
    <row r="296" spans="1:38" ht="13.5" customHeight="1" x14ac:dyDescent="0.15">
      <c r="A296" s="18"/>
      <c r="B296" s="95" t="s">
        <v>0</v>
      </c>
      <c r="C296" s="96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  <c r="AG296" s="88"/>
      <c r="AH296" s="49" t="s">
        <v>8</v>
      </c>
      <c r="AI296" s="8" t="e">
        <f>+AI295/AI294</f>
        <v>#DIV/0!</v>
      </c>
    </row>
    <row r="297" spans="1:38" x14ac:dyDescent="0.15">
      <c r="A297" s="18"/>
      <c r="B297" s="95"/>
      <c r="C297" s="96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  <c r="AG297" s="88"/>
      <c r="AH297" s="49" t="s">
        <v>9</v>
      </c>
      <c r="AI297" s="50">
        <f>+COUNTA(C298:AG299)</f>
        <v>0</v>
      </c>
    </row>
    <row r="298" spans="1:38" x14ac:dyDescent="0.15">
      <c r="A298" s="18"/>
      <c r="B298" s="89" t="s">
        <v>7</v>
      </c>
      <c r="C298" s="91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  <c r="AA298" s="82"/>
      <c r="AB298" s="82"/>
      <c r="AC298" s="82"/>
      <c r="AD298" s="82"/>
      <c r="AE298" s="82"/>
      <c r="AF298" s="82"/>
      <c r="AG298" s="80"/>
      <c r="AH298" s="51" t="s">
        <v>4</v>
      </c>
      <c r="AI298" s="9" t="e">
        <f>+AI297/AI294</f>
        <v>#DIV/0!</v>
      </c>
      <c r="AL298" s="2">
        <f>+COUNTIF(C296:AG297,"休")</f>
        <v>0</v>
      </c>
    </row>
    <row r="299" spans="1:38" x14ac:dyDescent="0.15">
      <c r="A299" s="18"/>
      <c r="B299" s="90"/>
      <c r="C299" s="92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1"/>
      <c r="AH299" s="52" t="s">
        <v>13</v>
      </c>
      <c r="AI299" s="10" t="str">
        <f>IF(7&gt;AI294,"対象外",IF(AI297&gt;=AI290,"OK","NG"))</f>
        <v>対象外</v>
      </c>
      <c r="AJ299" s="7" t="str">
        <f>IF(AI299="対象外","←７日間に満たない期間は達成判定の対象外",IF(AI299="NG","←月単位未達成","←月単位達成"))</f>
        <v>←７日間に満たない期間は達成判定の対象外</v>
      </c>
      <c r="AL299" s="12" t="str">
        <f>IF(7&gt;AI294,"対象外",IF(AL298&gt;=AI290,"OK","NG"))</f>
        <v>対象外</v>
      </c>
    </row>
  </sheetData>
  <sheetProtection algorithmName="SHA-512" hashValue="hTcbFGXAxj3YEjTb+cdIiJhUHDgclNbtiWLSqb+vVe3sIXYmAuAXzIfLfhkgMPd0ztjYfbNVEXqeT7BrjjB0MQ==" saltValue="kTYdV+mFig1ZHvZsQCHWgw==" spinCount="100000" sheet="1" objects="1" scenarios="1"/>
  <mergeCells count="2058">
    <mergeCell ref="U4:V4"/>
    <mergeCell ref="W4:X4"/>
    <mergeCell ref="Y4:Z4"/>
    <mergeCell ref="V14:V15"/>
    <mergeCell ref="K14:K15"/>
    <mergeCell ref="L14:L15"/>
    <mergeCell ref="AB3:AG3"/>
    <mergeCell ref="N14:N15"/>
    <mergeCell ref="U2:V2"/>
    <mergeCell ref="W2:X2"/>
    <mergeCell ref="Y2:Z2"/>
    <mergeCell ref="B3:E3"/>
    <mergeCell ref="S3:T3"/>
    <mergeCell ref="U3:V3"/>
    <mergeCell ref="W3:X3"/>
    <mergeCell ref="Y3:Z3"/>
    <mergeCell ref="O14:O15"/>
    <mergeCell ref="P14:P15"/>
    <mergeCell ref="C8:AI8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B5:E5"/>
    <mergeCell ref="G5:J5"/>
    <mergeCell ref="L5:N5"/>
    <mergeCell ref="P5:R5"/>
    <mergeCell ref="B4:E4"/>
    <mergeCell ref="G4:J4"/>
    <mergeCell ref="S4:T4"/>
    <mergeCell ref="N16:N17"/>
    <mergeCell ref="O16:O17"/>
    <mergeCell ref="P16:P17"/>
    <mergeCell ref="AB2:AG2"/>
    <mergeCell ref="R16:R17"/>
    <mergeCell ref="G16:G17"/>
    <mergeCell ref="H16:H17"/>
    <mergeCell ref="I16:I17"/>
    <mergeCell ref="J16:J17"/>
    <mergeCell ref="K16:K17"/>
    <mergeCell ref="L16:L17"/>
    <mergeCell ref="AC14:AC15"/>
    <mergeCell ref="AD14:AD15"/>
    <mergeCell ref="AE14:AE15"/>
    <mergeCell ref="AF14:AF15"/>
    <mergeCell ref="AG14:AG15"/>
    <mergeCell ref="B16:B17"/>
    <mergeCell ref="C16:C17"/>
    <mergeCell ref="D16:D17"/>
    <mergeCell ref="E16:E17"/>
    <mergeCell ref="F16:F17"/>
    <mergeCell ref="W14:W15"/>
    <mergeCell ref="X14:X15"/>
    <mergeCell ref="Y14:Y15"/>
    <mergeCell ref="Z14:Z15"/>
    <mergeCell ref="AA14:AA15"/>
    <mergeCell ref="AB14:AB15"/>
    <mergeCell ref="Q14:Q15"/>
    <mergeCell ref="R14:R15"/>
    <mergeCell ref="S14:S15"/>
    <mergeCell ref="T14:T15"/>
    <mergeCell ref="U14:U15"/>
    <mergeCell ref="Q18:Q19"/>
    <mergeCell ref="R18:R19"/>
    <mergeCell ref="S18:S19"/>
    <mergeCell ref="M14:M15"/>
    <mergeCell ref="AD28:AD29"/>
    <mergeCell ref="K18:K19"/>
    <mergeCell ref="L18:L19"/>
    <mergeCell ref="M18:M19"/>
    <mergeCell ref="AE16:AE17"/>
    <mergeCell ref="AF16:AF17"/>
    <mergeCell ref="AG16:AG17"/>
    <mergeCell ref="B18:B19"/>
    <mergeCell ref="C18:C19"/>
    <mergeCell ref="D18:D19"/>
    <mergeCell ref="E18:E19"/>
    <mergeCell ref="F18:F19"/>
    <mergeCell ref="G18:G19"/>
    <mergeCell ref="H18:H19"/>
    <mergeCell ref="Y16:Y17"/>
    <mergeCell ref="Z16:Z17"/>
    <mergeCell ref="AA16:AA17"/>
    <mergeCell ref="AB16:AB17"/>
    <mergeCell ref="AC16:AC17"/>
    <mergeCell ref="AD16:AD17"/>
    <mergeCell ref="S16:S17"/>
    <mergeCell ref="T16:T17"/>
    <mergeCell ref="U16:U17"/>
    <mergeCell ref="V16:V17"/>
    <mergeCell ref="W16:W17"/>
    <mergeCell ref="H30:H31"/>
    <mergeCell ref="I30:I31"/>
    <mergeCell ref="N28:N29"/>
    <mergeCell ref="O28:O29"/>
    <mergeCell ref="AG18:AG19"/>
    <mergeCell ref="C22:AI22"/>
    <mergeCell ref="B28:B29"/>
    <mergeCell ref="C28:C29"/>
    <mergeCell ref="D28:D29"/>
    <mergeCell ref="E28:E29"/>
    <mergeCell ref="F28:F29"/>
    <mergeCell ref="G28:G29"/>
    <mergeCell ref="H28:H29"/>
    <mergeCell ref="I28:I29"/>
    <mergeCell ref="AA18:AA19"/>
    <mergeCell ref="AB18:AB19"/>
    <mergeCell ref="AC18:AC19"/>
    <mergeCell ref="AD18:AD19"/>
    <mergeCell ref="AE18:AE19"/>
    <mergeCell ref="AF18:AF19"/>
    <mergeCell ref="U18:U19"/>
    <mergeCell ref="V18:V19"/>
    <mergeCell ref="W18:W19"/>
    <mergeCell ref="X18:X19"/>
    <mergeCell ref="Y18:Y19"/>
    <mergeCell ref="Z18:Z19"/>
    <mergeCell ref="AF28:AF29"/>
    <mergeCell ref="AG28:AG29"/>
    <mergeCell ref="V28:V29"/>
    <mergeCell ref="W28:W29"/>
    <mergeCell ref="X28:X29"/>
    <mergeCell ref="Y28:Y29"/>
    <mergeCell ref="Z28:Z29"/>
    <mergeCell ref="AA28:AA29"/>
    <mergeCell ref="U28:U29"/>
    <mergeCell ref="AB28:AB29"/>
    <mergeCell ref="AF30:AF31"/>
    <mergeCell ref="AG30:AG31"/>
    <mergeCell ref="AC28:AC29"/>
    <mergeCell ref="X16:X17"/>
    <mergeCell ref="M16:M17"/>
    <mergeCell ref="I18:I19"/>
    <mergeCell ref="J18:J19"/>
    <mergeCell ref="T28:T29"/>
    <mergeCell ref="Q16:Q17"/>
    <mergeCell ref="T32:T33"/>
    <mergeCell ref="U32:U33"/>
    <mergeCell ref="N18:N19"/>
    <mergeCell ref="P18:P19"/>
    <mergeCell ref="J28:J29"/>
    <mergeCell ref="K28:K29"/>
    <mergeCell ref="L28:L29"/>
    <mergeCell ref="M28:M29"/>
    <mergeCell ref="N30:N31"/>
    <mergeCell ref="O30:O31"/>
    <mergeCell ref="P30:P31"/>
    <mergeCell ref="Q30:Q31"/>
    <mergeCell ref="R30:R31"/>
    <mergeCell ref="S30:S31"/>
    <mergeCell ref="AD30:AD31"/>
    <mergeCell ref="AE30:AE31"/>
    <mergeCell ref="T30:T31"/>
    <mergeCell ref="U30:U31"/>
    <mergeCell ref="V30:V31"/>
    <mergeCell ref="W30:W31"/>
    <mergeCell ref="X30:X31"/>
    <mergeCell ref="Y30:Y31"/>
    <mergeCell ref="T18:T19"/>
    <mergeCell ref="AE28:AE29"/>
    <mergeCell ref="AE42:AE43"/>
    <mergeCell ref="AF42:AF43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P28:P29"/>
    <mergeCell ref="Q28:Q29"/>
    <mergeCell ref="R28:R29"/>
    <mergeCell ref="S28:S29"/>
    <mergeCell ref="B30:B31"/>
    <mergeCell ref="C30:C31"/>
    <mergeCell ref="D30:D31"/>
    <mergeCell ref="E30:E31"/>
    <mergeCell ref="F30:F31"/>
    <mergeCell ref="G30:G31"/>
    <mergeCell ref="J30:J31"/>
    <mergeCell ref="K30:K31"/>
    <mergeCell ref="L30:L31"/>
    <mergeCell ref="M30:M31"/>
    <mergeCell ref="P32:P33"/>
    <mergeCell ref="Q32:Q33"/>
    <mergeCell ref="R32:R33"/>
    <mergeCell ref="S32:S33"/>
    <mergeCell ref="AG42:AG43"/>
    <mergeCell ref="L32:L33"/>
    <mergeCell ref="M32:M33"/>
    <mergeCell ref="N32:N33"/>
    <mergeCell ref="O32:O33"/>
    <mergeCell ref="X32:X33"/>
    <mergeCell ref="Y32:Y33"/>
    <mergeCell ref="O42:O43"/>
    <mergeCell ref="P42:P43"/>
    <mergeCell ref="C36:AI36"/>
    <mergeCell ref="C42:C43"/>
    <mergeCell ref="D42:D43"/>
    <mergeCell ref="E42:E43"/>
    <mergeCell ref="F42:F43"/>
    <mergeCell ref="G42:G43"/>
    <mergeCell ref="H42:H43"/>
    <mergeCell ref="I42:I43"/>
    <mergeCell ref="J42:J43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Z32:Z33"/>
    <mergeCell ref="AA32:AA33"/>
    <mergeCell ref="J32:J33"/>
    <mergeCell ref="K32:K33"/>
    <mergeCell ref="AC42:AC43"/>
    <mergeCell ref="AD42:AD43"/>
    <mergeCell ref="B44:B45"/>
    <mergeCell ref="C44:C45"/>
    <mergeCell ref="D44:D45"/>
    <mergeCell ref="E44:E45"/>
    <mergeCell ref="F44:F45"/>
    <mergeCell ref="W42:W43"/>
    <mergeCell ref="X42:X43"/>
    <mergeCell ref="Y42:Y43"/>
    <mergeCell ref="Z42:Z43"/>
    <mergeCell ref="AA42:AA43"/>
    <mergeCell ref="AB42:AB43"/>
    <mergeCell ref="Q42:Q43"/>
    <mergeCell ref="R42:R43"/>
    <mergeCell ref="S42:S43"/>
    <mergeCell ref="T42:T43"/>
    <mergeCell ref="U42:U43"/>
    <mergeCell ref="V42:V43"/>
    <mergeCell ref="K42:K43"/>
    <mergeCell ref="L42:L43"/>
    <mergeCell ref="M42:M43"/>
    <mergeCell ref="N42:N43"/>
    <mergeCell ref="G44:G45"/>
    <mergeCell ref="H44:H45"/>
    <mergeCell ref="I44:I45"/>
    <mergeCell ref="J44:J45"/>
    <mergeCell ref="K44:K45"/>
    <mergeCell ref="L44:L45"/>
    <mergeCell ref="B42:B43"/>
    <mergeCell ref="K46:K47"/>
    <mergeCell ref="L46:L47"/>
    <mergeCell ref="M46:M47"/>
    <mergeCell ref="N46:N47"/>
    <mergeCell ref="AE44:AE45"/>
    <mergeCell ref="AF44:AF45"/>
    <mergeCell ref="AG44:AG45"/>
    <mergeCell ref="B46:B47"/>
    <mergeCell ref="C46:C47"/>
    <mergeCell ref="D46:D47"/>
    <mergeCell ref="E46:E47"/>
    <mergeCell ref="F46:F47"/>
    <mergeCell ref="G46:G47"/>
    <mergeCell ref="H46:H47"/>
    <mergeCell ref="Y44:Y45"/>
    <mergeCell ref="Z44:Z45"/>
    <mergeCell ref="AA44:AA45"/>
    <mergeCell ref="AB44:AB45"/>
    <mergeCell ref="AC44:AC45"/>
    <mergeCell ref="AD44:AD45"/>
    <mergeCell ref="S44:S45"/>
    <mergeCell ref="T44:T45"/>
    <mergeCell ref="U44:U45"/>
    <mergeCell ref="V44:V45"/>
    <mergeCell ref="W44:W45"/>
    <mergeCell ref="X44:X45"/>
    <mergeCell ref="M44:M45"/>
    <mergeCell ref="N44:N45"/>
    <mergeCell ref="O44:O45"/>
    <mergeCell ref="P44:P45"/>
    <mergeCell ref="Q44:Q45"/>
    <mergeCell ref="R44:R45"/>
    <mergeCell ref="N56:N57"/>
    <mergeCell ref="O56:O57"/>
    <mergeCell ref="AG46:AG47"/>
    <mergeCell ref="C50:AI50"/>
    <mergeCell ref="B56:B57"/>
    <mergeCell ref="C56:C57"/>
    <mergeCell ref="D56:D57"/>
    <mergeCell ref="E56:E57"/>
    <mergeCell ref="F56:F57"/>
    <mergeCell ref="G56:G57"/>
    <mergeCell ref="H56:H57"/>
    <mergeCell ref="I56:I57"/>
    <mergeCell ref="AA46:AA47"/>
    <mergeCell ref="AB46:AB47"/>
    <mergeCell ref="AC46:AC47"/>
    <mergeCell ref="AD46:AD47"/>
    <mergeCell ref="AE46:AE47"/>
    <mergeCell ref="AF46:AF47"/>
    <mergeCell ref="U46:U47"/>
    <mergeCell ref="V46:V47"/>
    <mergeCell ref="W46:W47"/>
    <mergeCell ref="X46:X47"/>
    <mergeCell ref="Y46:Y47"/>
    <mergeCell ref="Z46:Z47"/>
    <mergeCell ref="O46:O47"/>
    <mergeCell ref="P46:P47"/>
    <mergeCell ref="Q46:Q47"/>
    <mergeCell ref="R46:R47"/>
    <mergeCell ref="S46:S47"/>
    <mergeCell ref="T46:T47"/>
    <mergeCell ref="I46:I47"/>
    <mergeCell ref="J46:J47"/>
    <mergeCell ref="J58:J59"/>
    <mergeCell ref="K58:K59"/>
    <mergeCell ref="L58:L59"/>
    <mergeCell ref="M58:M59"/>
    <mergeCell ref="B58:B59"/>
    <mergeCell ref="C58:C59"/>
    <mergeCell ref="D58:D59"/>
    <mergeCell ref="E58:E59"/>
    <mergeCell ref="F58:F59"/>
    <mergeCell ref="G58:G59"/>
    <mergeCell ref="AB56:AB57"/>
    <mergeCell ref="AC56:AC57"/>
    <mergeCell ref="AD56:AD57"/>
    <mergeCell ref="AE56:AE57"/>
    <mergeCell ref="AF56:AF57"/>
    <mergeCell ref="AG56:AG57"/>
    <mergeCell ref="V56:V57"/>
    <mergeCell ref="W56:W57"/>
    <mergeCell ref="X56:X57"/>
    <mergeCell ref="Y56:Y57"/>
    <mergeCell ref="Z56:Z57"/>
    <mergeCell ref="AA56:AA57"/>
    <mergeCell ref="P56:P57"/>
    <mergeCell ref="Q56:Q57"/>
    <mergeCell ref="R56:R57"/>
    <mergeCell ref="S56:S57"/>
    <mergeCell ref="T56:T57"/>
    <mergeCell ref="U56:U57"/>
    <mergeCell ref="J56:J57"/>
    <mergeCell ref="K56:K57"/>
    <mergeCell ref="L56:L57"/>
    <mergeCell ref="M56:M57"/>
    <mergeCell ref="N60:N61"/>
    <mergeCell ref="O60:O61"/>
    <mergeCell ref="AF58:AF59"/>
    <mergeCell ref="AG58:AG59"/>
    <mergeCell ref="B60:B61"/>
    <mergeCell ref="C60:C61"/>
    <mergeCell ref="D60:D61"/>
    <mergeCell ref="E60:E61"/>
    <mergeCell ref="F60:F61"/>
    <mergeCell ref="G60:G61"/>
    <mergeCell ref="H60:H61"/>
    <mergeCell ref="I60:I61"/>
    <mergeCell ref="Z58:Z59"/>
    <mergeCell ref="AA58:AA59"/>
    <mergeCell ref="AB58:AB59"/>
    <mergeCell ref="AC58:AC59"/>
    <mergeCell ref="AD58:AD59"/>
    <mergeCell ref="AE58:AE59"/>
    <mergeCell ref="T58:T59"/>
    <mergeCell ref="U58:U59"/>
    <mergeCell ref="V58:V59"/>
    <mergeCell ref="W58:W59"/>
    <mergeCell ref="X58:X59"/>
    <mergeCell ref="Y58:Y59"/>
    <mergeCell ref="N58:N59"/>
    <mergeCell ref="O58:O59"/>
    <mergeCell ref="P58:P59"/>
    <mergeCell ref="Q58:Q59"/>
    <mergeCell ref="R58:R59"/>
    <mergeCell ref="S58:S59"/>
    <mergeCell ref="H58:H59"/>
    <mergeCell ref="I58:I59"/>
    <mergeCell ref="C64:AI64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AB60:AB61"/>
    <mergeCell ref="AC60:AC61"/>
    <mergeCell ref="AD60:AD61"/>
    <mergeCell ref="AE60:AE61"/>
    <mergeCell ref="AF60:AF61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I72:I73"/>
    <mergeCell ref="J72:J73"/>
    <mergeCell ref="K72:K73"/>
    <mergeCell ref="L72:L73"/>
    <mergeCell ref="AC70:AC71"/>
    <mergeCell ref="AD70:AD71"/>
    <mergeCell ref="AE70:AE71"/>
    <mergeCell ref="AF70:AF71"/>
    <mergeCell ref="AG70:AG71"/>
    <mergeCell ref="B72:B73"/>
    <mergeCell ref="C72:C73"/>
    <mergeCell ref="D72:D73"/>
    <mergeCell ref="E72:E73"/>
    <mergeCell ref="F72:F73"/>
    <mergeCell ref="W70:W71"/>
    <mergeCell ref="X70:X71"/>
    <mergeCell ref="Y70:Y71"/>
    <mergeCell ref="Z70:Z71"/>
    <mergeCell ref="AA70:AA71"/>
    <mergeCell ref="AB70:AB71"/>
    <mergeCell ref="Q70:Q71"/>
    <mergeCell ref="R70:R71"/>
    <mergeCell ref="S70:S71"/>
    <mergeCell ref="T70:T71"/>
    <mergeCell ref="U70:U71"/>
    <mergeCell ref="V70:V71"/>
    <mergeCell ref="K70:K71"/>
    <mergeCell ref="L70:L71"/>
    <mergeCell ref="M70:M71"/>
    <mergeCell ref="N70:N71"/>
    <mergeCell ref="O70:O71"/>
    <mergeCell ref="P70:P71"/>
    <mergeCell ref="M74:M75"/>
    <mergeCell ref="N74:N75"/>
    <mergeCell ref="AE72:AE73"/>
    <mergeCell ref="AF72:AF73"/>
    <mergeCell ref="AG72:AG73"/>
    <mergeCell ref="B74:B75"/>
    <mergeCell ref="C74:C75"/>
    <mergeCell ref="D74:D75"/>
    <mergeCell ref="E74:E75"/>
    <mergeCell ref="F74:F75"/>
    <mergeCell ref="G74:G75"/>
    <mergeCell ref="H74:H75"/>
    <mergeCell ref="Y72:Y73"/>
    <mergeCell ref="Z72:Z73"/>
    <mergeCell ref="AA72:AA73"/>
    <mergeCell ref="AB72:AB73"/>
    <mergeCell ref="AC72:AC73"/>
    <mergeCell ref="AD72:AD73"/>
    <mergeCell ref="S72:S73"/>
    <mergeCell ref="T72:T73"/>
    <mergeCell ref="U72:U73"/>
    <mergeCell ref="V72:V73"/>
    <mergeCell ref="W72:W73"/>
    <mergeCell ref="X72:X73"/>
    <mergeCell ref="M72:M73"/>
    <mergeCell ref="N72:N73"/>
    <mergeCell ref="O72:O73"/>
    <mergeCell ref="P72:P73"/>
    <mergeCell ref="Q72:Q73"/>
    <mergeCell ref="R72:R73"/>
    <mergeCell ref="G72:G73"/>
    <mergeCell ref="H72:H73"/>
    <mergeCell ref="AG74:AG75"/>
    <mergeCell ref="C78:AI78"/>
    <mergeCell ref="B84:B85"/>
    <mergeCell ref="C84:C85"/>
    <mergeCell ref="D84:D85"/>
    <mergeCell ref="E84:E85"/>
    <mergeCell ref="F84:F85"/>
    <mergeCell ref="G84:G85"/>
    <mergeCell ref="H84:H85"/>
    <mergeCell ref="I84:I85"/>
    <mergeCell ref="AA74:AA75"/>
    <mergeCell ref="AB74:AB75"/>
    <mergeCell ref="AC74:AC75"/>
    <mergeCell ref="AD74:AD75"/>
    <mergeCell ref="AE74:AE75"/>
    <mergeCell ref="AF74:AF75"/>
    <mergeCell ref="U74:U75"/>
    <mergeCell ref="V74:V75"/>
    <mergeCell ref="W74:W75"/>
    <mergeCell ref="X74:X75"/>
    <mergeCell ref="Y74:Y75"/>
    <mergeCell ref="Z74:Z75"/>
    <mergeCell ref="O74:O75"/>
    <mergeCell ref="P74:P75"/>
    <mergeCell ref="Q74:Q75"/>
    <mergeCell ref="R74:R75"/>
    <mergeCell ref="S74:S75"/>
    <mergeCell ref="T74:T75"/>
    <mergeCell ref="I74:I75"/>
    <mergeCell ref="J74:J75"/>
    <mergeCell ref="K74:K75"/>
    <mergeCell ref="L74:L75"/>
    <mergeCell ref="AG84:AG85"/>
    <mergeCell ref="V84:V85"/>
    <mergeCell ref="W84:W85"/>
    <mergeCell ref="X84:X85"/>
    <mergeCell ref="Y84:Y85"/>
    <mergeCell ref="Z84:Z85"/>
    <mergeCell ref="AA84:AA85"/>
    <mergeCell ref="P84:P85"/>
    <mergeCell ref="Q84:Q85"/>
    <mergeCell ref="R84:R85"/>
    <mergeCell ref="S84:S85"/>
    <mergeCell ref="T84:T85"/>
    <mergeCell ref="U84:U85"/>
    <mergeCell ref="J84:J85"/>
    <mergeCell ref="K84:K85"/>
    <mergeCell ref="L84:L85"/>
    <mergeCell ref="M84:M85"/>
    <mergeCell ref="N84:N85"/>
    <mergeCell ref="O84:O85"/>
    <mergeCell ref="H86:H87"/>
    <mergeCell ref="I86:I87"/>
    <mergeCell ref="J86:J87"/>
    <mergeCell ref="K86:K87"/>
    <mergeCell ref="L86:L87"/>
    <mergeCell ref="M86:M87"/>
    <mergeCell ref="B86:B87"/>
    <mergeCell ref="C86:C87"/>
    <mergeCell ref="D86:D87"/>
    <mergeCell ref="E86:E87"/>
    <mergeCell ref="F86:F87"/>
    <mergeCell ref="G86:G87"/>
    <mergeCell ref="AB84:AB85"/>
    <mergeCell ref="AC84:AC85"/>
    <mergeCell ref="AD84:AD85"/>
    <mergeCell ref="AE84:AE85"/>
    <mergeCell ref="AF84:AF85"/>
    <mergeCell ref="L88:L89"/>
    <mergeCell ref="M88:M89"/>
    <mergeCell ref="N88:N89"/>
    <mergeCell ref="O88:O89"/>
    <mergeCell ref="AF86:AF87"/>
    <mergeCell ref="AG86:AG87"/>
    <mergeCell ref="B88:B89"/>
    <mergeCell ref="C88:C89"/>
    <mergeCell ref="D88:D89"/>
    <mergeCell ref="E88:E89"/>
    <mergeCell ref="F88:F89"/>
    <mergeCell ref="G88:G89"/>
    <mergeCell ref="H88:H89"/>
    <mergeCell ref="I88:I89"/>
    <mergeCell ref="Z86:Z87"/>
    <mergeCell ref="AA86:AA87"/>
    <mergeCell ref="AB86:AB87"/>
    <mergeCell ref="AC86:AC87"/>
    <mergeCell ref="AD86:AD87"/>
    <mergeCell ref="AE86:AE87"/>
    <mergeCell ref="T86:T87"/>
    <mergeCell ref="U86:U87"/>
    <mergeCell ref="V86:V87"/>
    <mergeCell ref="W86:W87"/>
    <mergeCell ref="X86:X87"/>
    <mergeCell ref="Y86:Y87"/>
    <mergeCell ref="N86:N87"/>
    <mergeCell ref="O86:O87"/>
    <mergeCell ref="P86:P87"/>
    <mergeCell ref="Q86:Q87"/>
    <mergeCell ref="R86:R87"/>
    <mergeCell ref="S86:S87"/>
    <mergeCell ref="O98:O99"/>
    <mergeCell ref="P98:P99"/>
    <mergeCell ref="C92:AI92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AB88:AB89"/>
    <mergeCell ref="AC88:AC89"/>
    <mergeCell ref="AD88:AD89"/>
    <mergeCell ref="AE88:AE89"/>
    <mergeCell ref="AF88:AF89"/>
    <mergeCell ref="AG88:AG89"/>
    <mergeCell ref="V88:V89"/>
    <mergeCell ref="W88:W89"/>
    <mergeCell ref="X88:X89"/>
    <mergeCell ref="Y88:Y89"/>
    <mergeCell ref="Z88:Z89"/>
    <mergeCell ref="AA88:AA89"/>
    <mergeCell ref="P88:P89"/>
    <mergeCell ref="Q88:Q89"/>
    <mergeCell ref="R88:R89"/>
    <mergeCell ref="S88:S89"/>
    <mergeCell ref="T88:T89"/>
    <mergeCell ref="U88:U89"/>
    <mergeCell ref="J88:J89"/>
    <mergeCell ref="K88:K89"/>
    <mergeCell ref="G100:G101"/>
    <mergeCell ref="H100:H101"/>
    <mergeCell ref="I100:I101"/>
    <mergeCell ref="J100:J101"/>
    <mergeCell ref="K100:K101"/>
    <mergeCell ref="L100:L101"/>
    <mergeCell ref="AC98:AC99"/>
    <mergeCell ref="AD98:AD99"/>
    <mergeCell ref="AE98:AE99"/>
    <mergeCell ref="AF98:AF99"/>
    <mergeCell ref="AG98:AG99"/>
    <mergeCell ref="B100:B101"/>
    <mergeCell ref="C100:C101"/>
    <mergeCell ref="D100:D101"/>
    <mergeCell ref="E100:E101"/>
    <mergeCell ref="F100:F101"/>
    <mergeCell ref="W98:W99"/>
    <mergeCell ref="X98:X99"/>
    <mergeCell ref="Y98:Y99"/>
    <mergeCell ref="Z98:Z99"/>
    <mergeCell ref="AA98:AA99"/>
    <mergeCell ref="AB98:AB99"/>
    <mergeCell ref="Q98:Q99"/>
    <mergeCell ref="R98:R99"/>
    <mergeCell ref="S98:S99"/>
    <mergeCell ref="T98:T99"/>
    <mergeCell ref="U98:U99"/>
    <mergeCell ref="V98:V99"/>
    <mergeCell ref="K98:K99"/>
    <mergeCell ref="L98:L99"/>
    <mergeCell ref="M98:M99"/>
    <mergeCell ref="N98:N99"/>
    <mergeCell ref="K102:K103"/>
    <mergeCell ref="L102:L103"/>
    <mergeCell ref="M102:M103"/>
    <mergeCell ref="N102:N103"/>
    <mergeCell ref="AE100:AE101"/>
    <mergeCell ref="AF100:AF101"/>
    <mergeCell ref="AG100:AG101"/>
    <mergeCell ref="B102:B103"/>
    <mergeCell ref="C102:C103"/>
    <mergeCell ref="D102:D103"/>
    <mergeCell ref="E102:E103"/>
    <mergeCell ref="F102:F103"/>
    <mergeCell ref="G102:G103"/>
    <mergeCell ref="H102:H103"/>
    <mergeCell ref="Y100:Y101"/>
    <mergeCell ref="Z100:Z101"/>
    <mergeCell ref="AA100:AA101"/>
    <mergeCell ref="AB100:AB101"/>
    <mergeCell ref="AC100:AC101"/>
    <mergeCell ref="AD100:AD101"/>
    <mergeCell ref="S100:S101"/>
    <mergeCell ref="T100:T101"/>
    <mergeCell ref="U100:U101"/>
    <mergeCell ref="V100:V101"/>
    <mergeCell ref="W100:W101"/>
    <mergeCell ref="X100:X101"/>
    <mergeCell ref="M100:M101"/>
    <mergeCell ref="N100:N101"/>
    <mergeCell ref="O100:O101"/>
    <mergeCell ref="P100:P101"/>
    <mergeCell ref="Q100:Q101"/>
    <mergeCell ref="R100:R101"/>
    <mergeCell ref="N112:N113"/>
    <mergeCell ref="O112:O113"/>
    <mergeCell ref="AG102:AG103"/>
    <mergeCell ref="C106:AI106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AA102:AA103"/>
    <mergeCell ref="AB102:AB103"/>
    <mergeCell ref="AC102:AC103"/>
    <mergeCell ref="AD102:AD103"/>
    <mergeCell ref="AE102:AE103"/>
    <mergeCell ref="AF102:AF103"/>
    <mergeCell ref="U102:U103"/>
    <mergeCell ref="V102:V103"/>
    <mergeCell ref="W102:W103"/>
    <mergeCell ref="X102:X103"/>
    <mergeCell ref="Y102:Y103"/>
    <mergeCell ref="Z102:Z103"/>
    <mergeCell ref="O102:O103"/>
    <mergeCell ref="P102:P103"/>
    <mergeCell ref="Q102:Q103"/>
    <mergeCell ref="R102:R103"/>
    <mergeCell ref="S102:S103"/>
    <mergeCell ref="T102:T103"/>
    <mergeCell ref="I102:I103"/>
    <mergeCell ref="J102:J103"/>
    <mergeCell ref="J114:J115"/>
    <mergeCell ref="K114:K115"/>
    <mergeCell ref="L114:L115"/>
    <mergeCell ref="M114:M115"/>
    <mergeCell ref="B114:B115"/>
    <mergeCell ref="C114:C115"/>
    <mergeCell ref="D114:D115"/>
    <mergeCell ref="E114:E115"/>
    <mergeCell ref="F114:F115"/>
    <mergeCell ref="G114:G115"/>
    <mergeCell ref="AB112:AB113"/>
    <mergeCell ref="AC112:AC113"/>
    <mergeCell ref="AD112:AD113"/>
    <mergeCell ref="AE112:AE113"/>
    <mergeCell ref="AF112:AF113"/>
    <mergeCell ref="AG112:AG113"/>
    <mergeCell ref="V112:V113"/>
    <mergeCell ref="W112:W113"/>
    <mergeCell ref="X112:X113"/>
    <mergeCell ref="Y112:Y113"/>
    <mergeCell ref="Z112:Z113"/>
    <mergeCell ref="AA112:AA113"/>
    <mergeCell ref="P112:P113"/>
    <mergeCell ref="Q112:Q113"/>
    <mergeCell ref="R112:R113"/>
    <mergeCell ref="S112:S113"/>
    <mergeCell ref="T112:T113"/>
    <mergeCell ref="U112:U113"/>
    <mergeCell ref="J112:J113"/>
    <mergeCell ref="K112:K113"/>
    <mergeCell ref="L112:L113"/>
    <mergeCell ref="M112:M113"/>
    <mergeCell ref="N116:N117"/>
    <mergeCell ref="O116:O117"/>
    <mergeCell ref="AF114:AF115"/>
    <mergeCell ref="AG114:AG115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Z114:Z115"/>
    <mergeCell ref="AA114:AA115"/>
    <mergeCell ref="AB114:AB115"/>
    <mergeCell ref="AC114:AC115"/>
    <mergeCell ref="AD114:AD115"/>
    <mergeCell ref="AE114:AE115"/>
    <mergeCell ref="T114:T115"/>
    <mergeCell ref="U114:U115"/>
    <mergeCell ref="V114:V115"/>
    <mergeCell ref="W114:W115"/>
    <mergeCell ref="X114:X115"/>
    <mergeCell ref="Y114:Y115"/>
    <mergeCell ref="N114:N115"/>
    <mergeCell ref="O114:O115"/>
    <mergeCell ref="P114:P115"/>
    <mergeCell ref="Q114:Q115"/>
    <mergeCell ref="R114:R115"/>
    <mergeCell ref="S114:S115"/>
    <mergeCell ref="H114:H115"/>
    <mergeCell ref="I114:I115"/>
    <mergeCell ref="C120:AI120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AB116:AB117"/>
    <mergeCell ref="AC116:AC117"/>
    <mergeCell ref="AD116:AD117"/>
    <mergeCell ref="AE116:AE117"/>
    <mergeCell ref="AF116:AF117"/>
    <mergeCell ref="AG116:AG117"/>
    <mergeCell ref="V116:V117"/>
    <mergeCell ref="W116:W117"/>
    <mergeCell ref="X116:X117"/>
    <mergeCell ref="Y116:Y117"/>
    <mergeCell ref="Z116:Z117"/>
    <mergeCell ref="AA116:AA117"/>
    <mergeCell ref="P116:P117"/>
    <mergeCell ref="Q116:Q117"/>
    <mergeCell ref="R116:R117"/>
    <mergeCell ref="S116:S117"/>
    <mergeCell ref="T116:T117"/>
    <mergeCell ref="U116:U117"/>
    <mergeCell ref="J116:J117"/>
    <mergeCell ref="K116:K117"/>
    <mergeCell ref="L116:L117"/>
    <mergeCell ref="M116:M117"/>
    <mergeCell ref="I128:I129"/>
    <mergeCell ref="J128:J129"/>
    <mergeCell ref="K128:K129"/>
    <mergeCell ref="L128:L129"/>
    <mergeCell ref="AC126:AC127"/>
    <mergeCell ref="AD126:AD127"/>
    <mergeCell ref="AE126:AE127"/>
    <mergeCell ref="AF126:AF127"/>
    <mergeCell ref="AG126:AG127"/>
    <mergeCell ref="B128:B129"/>
    <mergeCell ref="C128:C129"/>
    <mergeCell ref="D128:D129"/>
    <mergeCell ref="E128:E129"/>
    <mergeCell ref="F128:F129"/>
    <mergeCell ref="W126:W127"/>
    <mergeCell ref="X126:X127"/>
    <mergeCell ref="Y126:Y127"/>
    <mergeCell ref="Z126:Z127"/>
    <mergeCell ref="AA126:AA127"/>
    <mergeCell ref="AB126:AB127"/>
    <mergeCell ref="Q126:Q127"/>
    <mergeCell ref="R126:R127"/>
    <mergeCell ref="S126:S127"/>
    <mergeCell ref="T126:T127"/>
    <mergeCell ref="U126:U127"/>
    <mergeCell ref="V126:V127"/>
    <mergeCell ref="K126:K127"/>
    <mergeCell ref="L126:L127"/>
    <mergeCell ref="M126:M127"/>
    <mergeCell ref="N126:N127"/>
    <mergeCell ref="O126:O127"/>
    <mergeCell ref="P126:P127"/>
    <mergeCell ref="M130:M131"/>
    <mergeCell ref="N130:N131"/>
    <mergeCell ref="AE128:AE129"/>
    <mergeCell ref="AF128:AF129"/>
    <mergeCell ref="AG128:AG129"/>
    <mergeCell ref="B130:B131"/>
    <mergeCell ref="C130:C131"/>
    <mergeCell ref="D130:D131"/>
    <mergeCell ref="E130:E131"/>
    <mergeCell ref="F130:F131"/>
    <mergeCell ref="G130:G131"/>
    <mergeCell ref="H130:H131"/>
    <mergeCell ref="Y128:Y129"/>
    <mergeCell ref="Z128:Z129"/>
    <mergeCell ref="AA128:AA129"/>
    <mergeCell ref="AB128:AB129"/>
    <mergeCell ref="AC128:AC129"/>
    <mergeCell ref="AD128:AD129"/>
    <mergeCell ref="S128:S129"/>
    <mergeCell ref="T128:T129"/>
    <mergeCell ref="U128:U129"/>
    <mergeCell ref="V128:V129"/>
    <mergeCell ref="W128:W129"/>
    <mergeCell ref="X128:X129"/>
    <mergeCell ref="M128:M129"/>
    <mergeCell ref="N128:N129"/>
    <mergeCell ref="O128:O129"/>
    <mergeCell ref="P128:P129"/>
    <mergeCell ref="Q128:Q129"/>
    <mergeCell ref="R128:R129"/>
    <mergeCell ref="G128:G129"/>
    <mergeCell ref="H128:H129"/>
    <mergeCell ref="AG130:AG131"/>
    <mergeCell ref="C134:AI134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AA130:AA131"/>
    <mergeCell ref="AB130:AB131"/>
    <mergeCell ref="AC130:AC131"/>
    <mergeCell ref="AD130:AD131"/>
    <mergeCell ref="AE130:AE131"/>
    <mergeCell ref="AF130:AF131"/>
    <mergeCell ref="U130:U131"/>
    <mergeCell ref="V130:V131"/>
    <mergeCell ref="W130:W131"/>
    <mergeCell ref="X130:X131"/>
    <mergeCell ref="Y130:Y131"/>
    <mergeCell ref="Z130:Z131"/>
    <mergeCell ref="O130:O131"/>
    <mergeCell ref="P130:P131"/>
    <mergeCell ref="Q130:Q131"/>
    <mergeCell ref="R130:R131"/>
    <mergeCell ref="S130:S131"/>
    <mergeCell ref="T130:T131"/>
    <mergeCell ref="I130:I131"/>
    <mergeCell ref="J130:J131"/>
    <mergeCell ref="K130:K131"/>
    <mergeCell ref="L130:L131"/>
    <mergeCell ref="AG140:AG141"/>
    <mergeCell ref="V140:V141"/>
    <mergeCell ref="W140:W141"/>
    <mergeCell ref="X140:X141"/>
    <mergeCell ref="Y140:Y141"/>
    <mergeCell ref="Z140:Z141"/>
    <mergeCell ref="AA140:AA141"/>
    <mergeCell ref="P140:P141"/>
    <mergeCell ref="Q140:Q141"/>
    <mergeCell ref="R140:R141"/>
    <mergeCell ref="S140:S141"/>
    <mergeCell ref="T140:T141"/>
    <mergeCell ref="U140:U141"/>
    <mergeCell ref="J140:J141"/>
    <mergeCell ref="K140:K141"/>
    <mergeCell ref="L140:L141"/>
    <mergeCell ref="M140:M141"/>
    <mergeCell ref="N140:N141"/>
    <mergeCell ref="O140:O141"/>
    <mergeCell ref="H142:H143"/>
    <mergeCell ref="I142:I143"/>
    <mergeCell ref="J142:J143"/>
    <mergeCell ref="K142:K143"/>
    <mergeCell ref="L142:L143"/>
    <mergeCell ref="M142:M143"/>
    <mergeCell ref="B142:B143"/>
    <mergeCell ref="C142:C143"/>
    <mergeCell ref="D142:D143"/>
    <mergeCell ref="E142:E143"/>
    <mergeCell ref="F142:F143"/>
    <mergeCell ref="G142:G143"/>
    <mergeCell ref="AB140:AB141"/>
    <mergeCell ref="AC140:AC141"/>
    <mergeCell ref="AD140:AD141"/>
    <mergeCell ref="AE140:AE141"/>
    <mergeCell ref="AF140:AF141"/>
    <mergeCell ref="L144:L145"/>
    <mergeCell ref="M144:M145"/>
    <mergeCell ref="N144:N145"/>
    <mergeCell ref="O144:O145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Z142:Z143"/>
    <mergeCell ref="AA142:AA143"/>
    <mergeCell ref="AB142:AB143"/>
    <mergeCell ref="AC142:AC143"/>
    <mergeCell ref="AD142:AD143"/>
    <mergeCell ref="AE142:AE143"/>
    <mergeCell ref="T142:T143"/>
    <mergeCell ref="U142:U143"/>
    <mergeCell ref="V142:V143"/>
    <mergeCell ref="W142:W143"/>
    <mergeCell ref="X142:X143"/>
    <mergeCell ref="Y142:Y143"/>
    <mergeCell ref="N142:N143"/>
    <mergeCell ref="O142:O143"/>
    <mergeCell ref="P142:P143"/>
    <mergeCell ref="Q142:Q143"/>
    <mergeCell ref="R142:R143"/>
    <mergeCell ref="S142:S143"/>
    <mergeCell ref="O154:O155"/>
    <mergeCell ref="P154:P155"/>
    <mergeCell ref="C148:AI148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J154:J155"/>
    <mergeCell ref="AB144:AB145"/>
    <mergeCell ref="AC144:AC145"/>
    <mergeCell ref="AD144:AD145"/>
    <mergeCell ref="AE144:AE145"/>
    <mergeCell ref="AF144:AF145"/>
    <mergeCell ref="AG144:AG145"/>
    <mergeCell ref="V144:V145"/>
    <mergeCell ref="W144:W145"/>
    <mergeCell ref="X144:X145"/>
    <mergeCell ref="Y144:Y145"/>
    <mergeCell ref="Z144:Z145"/>
    <mergeCell ref="AA144:AA145"/>
    <mergeCell ref="P144:P145"/>
    <mergeCell ref="Q144:Q145"/>
    <mergeCell ref="R144:R145"/>
    <mergeCell ref="S144:S145"/>
    <mergeCell ref="T144:T145"/>
    <mergeCell ref="U144:U145"/>
    <mergeCell ref="J144:J145"/>
    <mergeCell ref="K144:K145"/>
    <mergeCell ref="G156:G157"/>
    <mergeCell ref="H156:H157"/>
    <mergeCell ref="I156:I157"/>
    <mergeCell ref="J156:J157"/>
    <mergeCell ref="K156:K157"/>
    <mergeCell ref="L156:L157"/>
    <mergeCell ref="AC154:AC155"/>
    <mergeCell ref="AD154:AD155"/>
    <mergeCell ref="AE154:AE155"/>
    <mergeCell ref="AF154:AF155"/>
    <mergeCell ref="AG154:AG155"/>
    <mergeCell ref="B156:B157"/>
    <mergeCell ref="C156:C157"/>
    <mergeCell ref="D156:D157"/>
    <mergeCell ref="E156:E157"/>
    <mergeCell ref="F156:F157"/>
    <mergeCell ref="W154:W155"/>
    <mergeCell ref="X154:X155"/>
    <mergeCell ref="Y154:Y155"/>
    <mergeCell ref="Z154:Z155"/>
    <mergeCell ref="AA154:AA155"/>
    <mergeCell ref="AB154:AB155"/>
    <mergeCell ref="Q154:Q155"/>
    <mergeCell ref="R154:R155"/>
    <mergeCell ref="S154:S155"/>
    <mergeCell ref="T154:T155"/>
    <mergeCell ref="U154:U155"/>
    <mergeCell ref="V154:V155"/>
    <mergeCell ref="K154:K155"/>
    <mergeCell ref="L154:L155"/>
    <mergeCell ref="M154:M155"/>
    <mergeCell ref="N154:N155"/>
    <mergeCell ref="K158:K159"/>
    <mergeCell ref="L158:L159"/>
    <mergeCell ref="M158:M159"/>
    <mergeCell ref="N158:N159"/>
    <mergeCell ref="AE156:AE157"/>
    <mergeCell ref="AF156:AF157"/>
    <mergeCell ref="AG156:AG157"/>
    <mergeCell ref="B158:B159"/>
    <mergeCell ref="C158:C159"/>
    <mergeCell ref="D158:D159"/>
    <mergeCell ref="E158:E159"/>
    <mergeCell ref="F158:F159"/>
    <mergeCell ref="G158:G159"/>
    <mergeCell ref="H158:H159"/>
    <mergeCell ref="Y156:Y157"/>
    <mergeCell ref="Z156:Z157"/>
    <mergeCell ref="AA156:AA157"/>
    <mergeCell ref="AB156:AB157"/>
    <mergeCell ref="AC156:AC157"/>
    <mergeCell ref="AD156:AD157"/>
    <mergeCell ref="S156:S157"/>
    <mergeCell ref="T156:T157"/>
    <mergeCell ref="U156:U157"/>
    <mergeCell ref="V156:V157"/>
    <mergeCell ref="W156:W157"/>
    <mergeCell ref="X156:X157"/>
    <mergeCell ref="M156:M157"/>
    <mergeCell ref="N156:N157"/>
    <mergeCell ref="O156:O157"/>
    <mergeCell ref="P156:P157"/>
    <mergeCell ref="Q156:Q157"/>
    <mergeCell ref="R156:R157"/>
    <mergeCell ref="N168:N169"/>
    <mergeCell ref="O168:O169"/>
    <mergeCell ref="AG158:AG159"/>
    <mergeCell ref="C162:AI162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AA158:AA159"/>
    <mergeCell ref="AB158:AB159"/>
    <mergeCell ref="AC158:AC159"/>
    <mergeCell ref="AD158:AD159"/>
    <mergeCell ref="AE158:AE159"/>
    <mergeCell ref="AF158:AF159"/>
    <mergeCell ref="U158:U159"/>
    <mergeCell ref="V158:V159"/>
    <mergeCell ref="W158:W159"/>
    <mergeCell ref="X158:X159"/>
    <mergeCell ref="Y158:Y159"/>
    <mergeCell ref="Z158:Z159"/>
    <mergeCell ref="O158:O159"/>
    <mergeCell ref="P158:P159"/>
    <mergeCell ref="Q158:Q159"/>
    <mergeCell ref="R158:R159"/>
    <mergeCell ref="S158:S159"/>
    <mergeCell ref="T158:T159"/>
    <mergeCell ref="I158:I159"/>
    <mergeCell ref="J158:J159"/>
    <mergeCell ref="J170:J171"/>
    <mergeCell ref="K170:K171"/>
    <mergeCell ref="L170:L171"/>
    <mergeCell ref="M170:M171"/>
    <mergeCell ref="B170:B171"/>
    <mergeCell ref="C170:C171"/>
    <mergeCell ref="D170:D171"/>
    <mergeCell ref="E170:E171"/>
    <mergeCell ref="F170:F171"/>
    <mergeCell ref="G170:G171"/>
    <mergeCell ref="AB168:AB169"/>
    <mergeCell ref="AC168:AC169"/>
    <mergeCell ref="AD168:AD169"/>
    <mergeCell ref="AE168:AE169"/>
    <mergeCell ref="AF168:AF169"/>
    <mergeCell ref="AG168:AG169"/>
    <mergeCell ref="V168:V169"/>
    <mergeCell ref="W168:W169"/>
    <mergeCell ref="X168:X169"/>
    <mergeCell ref="Y168:Y169"/>
    <mergeCell ref="Z168:Z169"/>
    <mergeCell ref="AA168:AA169"/>
    <mergeCell ref="P168:P169"/>
    <mergeCell ref="Q168:Q169"/>
    <mergeCell ref="R168:R169"/>
    <mergeCell ref="S168:S169"/>
    <mergeCell ref="T168:T169"/>
    <mergeCell ref="U168:U169"/>
    <mergeCell ref="J168:J169"/>
    <mergeCell ref="K168:K169"/>
    <mergeCell ref="L168:L169"/>
    <mergeCell ref="M168:M169"/>
    <mergeCell ref="N172:N173"/>
    <mergeCell ref="O172:O173"/>
    <mergeCell ref="AF170:AF171"/>
    <mergeCell ref="AG170:AG171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Z170:Z171"/>
    <mergeCell ref="AA170:AA171"/>
    <mergeCell ref="AB170:AB171"/>
    <mergeCell ref="AC170:AC171"/>
    <mergeCell ref="AD170:AD171"/>
    <mergeCell ref="AE170:AE171"/>
    <mergeCell ref="T170:T171"/>
    <mergeCell ref="U170:U171"/>
    <mergeCell ref="V170:V171"/>
    <mergeCell ref="W170:W171"/>
    <mergeCell ref="X170:X171"/>
    <mergeCell ref="Y170:Y171"/>
    <mergeCell ref="N170:N171"/>
    <mergeCell ref="O170:O171"/>
    <mergeCell ref="P170:P171"/>
    <mergeCell ref="Q170:Q171"/>
    <mergeCell ref="R170:R171"/>
    <mergeCell ref="S170:S171"/>
    <mergeCell ref="H170:H171"/>
    <mergeCell ref="I170:I171"/>
    <mergeCell ref="C176:AI176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J182:J183"/>
    <mergeCell ref="AB172:AB173"/>
    <mergeCell ref="AC172:AC173"/>
    <mergeCell ref="AD172:AD173"/>
    <mergeCell ref="AE172:AE173"/>
    <mergeCell ref="AF172:AF173"/>
    <mergeCell ref="AG172:AG173"/>
    <mergeCell ref="V172:V173"/>
    <mergeCell ref="W172:W173"/>
    <mergeCell ref="X172:X173"/>
    <mergeCell ref="Y172:Y173"/>
    <mergeCell ref="Z172:Z173"/>
    <mergeCell ref="AA172:AA173"/>
    <mergeCell ref="P172:P173"/>
    <mergeCell ref="Q172:Q173"/>
    <mergeCell ref="R172:R173"/>
    <mergeCell ref="S172:S173"/>
    <mergeCell ref="T172:T173"/>
    <mergeCell ref="U172:U173"/>
    <mergeCell ref="J172:J173"/>
    <mergeCell ref="K172:K173"/>
    <mergeCell ref="L172:L173"/>
    <mergeCell ref="M172:M173"/>
    <mergeCell ref="I184:I185"/>
    <mergeCell ref="J184:J185"/>
    <mergeCell ref="K184:K185"/>
    <mergeCell ref="L184:L185"/>
    <mergeCell ref="AC182:AC183"/>
    <mergeCell ref="AD182:AD183"/>
    <mergeCell ref="AE182:AE183"/>
    <mergeCell ref="AF182:AF183"/>
    <mergeCell ref="AG182:AG183"/>
    <mergeCell ref="B184:B185"/>
    <mergeCell ref="C184:C185"/>
    <mergeCell ref="D184:D185"/>
    <mergeCell ref="E184:E185"/>
    <mergeCell ref="F184:F185"/>
    <mergeCell ref="W182:W183"/>
    <mergeCell ref="X182:X183"/>
    <mergeCell ref="Y182:Y183"/>
    <mergeCell ref="Z182:Z183"/>
    <mergeCell ref="AA182:AA183"/>
    <mergeCell ref="AB182:AB183"/>
    <mergeCell ref="Q182:Q183"/>
    <mergeCell ref="R182:R183"/>
    <mergeCell ref="S182:S183"/>
    <mergeCell ref="T182:T183"/>
    <mergeCell ref="U182:U183"/>
    <mergeCell ref="V182:V183"/>
    <mergeCell ref="K182:K183"/>
    <mergeCell ref="L182:L183"/>
    <mergeCell ref="M182:M183"/>
    <mergeCell ref="N182:N183"/>
    <mergeCell ref="O182:O183"/>
    <mergeCell ref="P182:P183"/>
    <mergeCell ref="M186:M187"/>
    <mergeCell ref="N186:N187"/>
    <mergeCell ref="AE184:AE185"/>
    <mergeCell ref="AF184:AF185"/>
    <mergeCell ref="AG184:AG185"/>
    <mergeCell ref="B186:B187"/>
    <mergeCell ref="C186:C187"/>
    <mergeCell ref="D186:D187"/>
    <mergeCell ref="E186:E187"/>
    <mergeCell ref="F186:F187"/>
    <mergeCell ref="G186:G187"/>
    <mergeCell ref="H186:H187"/>
    <mergeCell ref="Y184:Y185"/>
    <mergeCell ref="Z184:Z185"/>
    <mergeCell ref="AA184:AA185"/>
    <mergeCell ref="AB184:AB185"/>
    <mergeCell ref="AC184:AC185"/>
    <mergeCell ref="AD184:AD185"/>
    <mergeCell ref="S184:S185"/>
    <mergeCell ref="T184:T185"/>
    <mergeCell ref="U184:U185"/>
    <mergeCell ref="V184:V185"/>
    <mergeCell ref="W184:W185"/>
    <mergeCell ref="X184:X185"/>
    <mergeCell ref="M184:M185"/>
    <mergeCell ref="N184:N185"/>
    <mergeCell ref="O184:O185"/>
    <mergeCell ref="P184:P185"/>
    <mergeCell ref="Q184:Q185"/>
    <mergeCell ref="R184:R185"/>
    <mergeCell ref="G184:G185"/>
    <mergeCell ref="H184:H185"/>
    <mergeCell ref="AG186:AG187"/>
    <mergeCell ref="C190:AI190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AA186:AA187"/>
    <mergeCell ref="AB186:AB187"/>
    <mergeCell ref="AC186:AC187"/>
    <mergeCell ref="AD186:AD187"/>
    <mergeCell ref="AE186:AE187"/>
    <mergeCell ref="AF186:AF187"/>
    <mergeCell ref="U186:U187"/>
    <mergeCell ref="V186:V187"/>
    <mergeCell ref="W186:W187"/>
    <mergeCell ref="X186:X187"/>
    <mergeCell ref="Y186:Y187"/>
    <mergeCell ref="Z186:Z187"/>
    <mergeCell ref="O186:O187"/>
    <mergeCell ref="P186:P187"/>
    <mergeCell ref="Q186:Q187"/>
    <mergeCell ref="R186:R187"/>
    <mergeCell ref="S186:S187"/>
    <mergeCell ref="T186:T187"/>
    <mergeCell ref="I186:I187"/>
    <mergeCell ref="J186:J187"/>
    <mergeCell ref="K186:K187"/>
    <mergeCell ref="L186:L187"/>
    <mergeCell ref="AG196:AG197"/>
    <mergeCell ref="V196:V197"/>
    <mergeCell ref="W196:W197"/>
    <mergeCell ref="X196:X197"/>
    <mergeCell ref="Y196:Y197"/>
    <mergeCell ref="Z196:Z197"/>
    <mergeCell ref="AA196:AA197"/>
    <mergeCell ref="P196:P197"/>
    <mergeCell ref="Q196:Q197"/>
    <mergeCell ref="R196:R197"/>
    <mergeCell ref="S196:S197"/>
    <mergeCell ref="T196:T197"/>
    <mergeCell ref="U196:U197"/>
    <mergeCell ref="J196:J197"/>
    <mergeCell ref="K196:K197"/>
    <mergeCell ref="L196:L197"/>
    <mergeCell ref="M196:M197"/>
    <mergeCell ref="N196:N197"/>
    <mergeCell ref="O196:O197"/>
    <mergeCell ref="H198:H199"/>
    <mergeCell ref="I198:I199"/>
    <mergeCell ref="J198:J199"/>
    <mergeCell ref="K198:K199"/>
    <mergeCell ref="L198:L199"/>
    <mergeCell ref="M198:M199"/>
    <mergeCell ref="B198:B199"/>
    <mergeCell ref="C198:C199"/>
    <mergeCell ref="D198:D199"/>
    <mergeCell ref="E198:E199"/>
    <mergeCell ref="F198:F199"/>
    <mergeCell ref="G198:G199"/>
    <mergeCell ref="AB196:AB197"/>
    <mergeCell ref="AC196:AC197"/>
    <mergeCell ref="AD196:AD197"/>
    <mergeCell ref="AE196:AE197"/>
    <mergeCell ref="AF196:AF197"/>
    <mergeCell ref="L200:L201"/>
    <mergeCell ref="M200:M201"/>
    <mergeCell ref="N200:N201"/>
    <mergeCell ref="O200:O201"/>
    <mergeCell ref="AF198:AF199"/>
    <mergeCell ref="AG198:AG199"/>
    <mergeCell ref="B200:B201"/>
    <mergeCell ref="C200:C201"/>
    <mergeCell ref="D200:D201"/>
    <mergeCell ref="E200:E201"/>
    <mergeCell ref="F200:F201"/>
    <mergeCell ref="G200:G201"/>
    <mergeCell ref="H200:H201"/>
    <mergeCell ref="I200:I201"/>
    <mergeCell ref="Z198:Z199"/>
    <mergeCell ref="AA198:AA199"/>
    <mergeCell ref="AB198:AB199"/>
    <mergeCell ref="AC198:AC199"/>
    <mergeCell ref="AD198:AD199"/>
    <mergeCell ref="AE198:AE199"/>
    <mergeCell ref="T198:T199"/>
    <mergeCell ref="U198:U199"/>
    <mergeCell ref="V198:V199"/>
    <mergeCell ref="W198:W199"/>
    <mergeCell ref="X198:X199"/>
    <mergeCell ref="Y198:Y199"/>
    <mergeCell ref="N198:N199"/>
    <mergeCell ref="O198:O199"/>
    <mergeCell ref="P198:P199"/>
    <mergeCell ref="Q198:Q199"/>
    <mergeCell ref="R198:R199"/>
    <mergeCell ref="S198:S199"/>
    <mergeCell ref="O210:O211"/>
    <mergeCell ref="P210:P211"/>
    <mergeCell ref="C204:AI204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J210:J211"/>
    <mergeCell ref="AB200:AB201"/>
    <mergeCell ref="AC200:AC201"/>
    <mergeCell ref="AD200:AD201"/>
    <mergeCell ref="AE200:AE201"/>
    <mergeCell ref="AF200:AF201"/>
    <mergeCell ref="AG200:AG201"/>
    <mergeCell ref="V200:V201"/>
    <mergeCell ref="W200:W201"/>
    <mergeCell ref="X200:X201"/>
    <mergeCell ref="Y200:Y201"/>
    <mergeCell ref="Z200:Z201"/>
    <mergeCell ref="AA200:AA201"/>
    <mergeCell ref="P200:P201"/>
    <mergeCell ref="Q200:Q201"/>
    <mergeCell ref="R200:R201"/>
    <mergeCell ref="S200:S201"/>
    <mergeCell ref="T200:T201"/>
    <mergeCell ref="U200:U201"/>
    <mergeCell ref="J200:J201"/>
    <mergeCell ref="K200:K201"/>
    <mergeCell ref="G212:G213"/>
    <mergeCell ref="H212:H213"/>
    <mergeCell ref="I212:I213"/>
    <mergeCell ref="J212:J213"/>
    <mergeCell ref="K212:K213"/>
    <mergeCell ref="L212:L213"/>
    <mergeCell ref="AC210:AC211"/>
    <mergeCell ref="AD210:AD211"/>
    <mergeCell ref="AE210:AE211"/>
    <mergeCell ref="AF210:AF211"/>
    <mergeCell ref="AG210:AG211"/>
    <mergeCell ref="B212:B213"/>
    <mergeCell ref="C212:C213"/>
    <mergeCell ref="D212:D213"/>
    <mergeCell ref="E212:E213"/>
    <mergeCell ref="F212:F213"/>
    <mergeCell ref="W210:W211"/>
    <mergeCell ref="X210:X211"/>
    <mergeCell ref="Y210:Y211"/>
    <mergeCell ref="Z210:Z211"/>
    <mergeCell ref="AA210:AA211"/>
    <mergeCell ref="AB210:AB211"/>
    <mergeCell ref="Q210:Q211"/>
    <mergeCell ref="R210:R211"/>
    <mergeCell ref="S210:S211"/>
    <mergeCell ref="T210:T211"/>
    <mergeCell ref="U210:U211"/>
    <mergeCell ref="V210:V211"/>
    <mergeCell ref="K210:K211"/>
    <mergeCell ref="L210:L211"/>
    <mergeCell ref="M210:M211"/>
    <mergeCell ref="N210:N211"/>
    <mergeCell ref="K214:K215"/>
    <mergeCell ref="L214:L215"/>
    <mergeCell ref="M214:M215"/>
    <mergeCell ref="N214:N215"/>
    <mergeCell ref="AE212:AE213"/>
    <mergeCell ref="AF212:AF213"/>
    <mergeCell ref="AG212:AG213"/>
    <mergeCell ref="B214:B215"/>
    <mergeCell ref="C214:C215"/>
    <mergeCell ref="D214:D215"/>
    <mergeCell ref="E214:E215"/>
    <mergeCell ref="F214:F215"/>
    <mergeCell ref="G214:G215"/>
    <mergeCell ref="H214:H215"/>
    <mergeCell ref="Y212:Y213"/>
    <mergeCell ref="Z212:Z213"/>
    <mergeCell ref="AA212:AA213"/>
    <mergeCell ref="AB212:AB213"/>
    <mergeCell ref="AC212:AC213"/>
    <mergeCell ref="AD212:AD213"/>
    <mergeCell ref="S212:S213"/>
    <mergeCell ref="T212:T213"/>
    <mergeCell ref="U212:U213"/>
    <mergeCell ref="V212:V213"/>
    <mergeCell ref="W212:W213"/>
    <mergeCell ref="X212:X213"/>
    <mergeCell ref="M212:M213"/>
    <mergeCell ref="N212:N213"/>
    <mergeCell ref="O212:O213"/>
    <mergeCell ref="P212:P213"/>
    <mergeCell ref="Q212:Q213"/>
    <mergeCell ref="R212:R213"/>
    <mergeCell ref="N224:N225"/>
    <mergeCell ref="O224:O225"/>
    <mergeCell ref="AG214:AG215"/>
    <mergeCell ref="C218:AI218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AA214:AA215"/>
    <mergeCell ref="AB214:AB215"/>
    <mergeCell ref="AC214:AC215"/>
    <mergeCell ref="AD214:AD215"/>
    <mergeCell ref="AE214:AE215"/>
    <mergeCell ref="AF214:AF215"/>
    <mergeCell ref="U214:U215"/>
    <mergeCell ref="V214:V215"/>
    <mergeCell ref="W214:W215"/>
    <mergeCell ref="X214:X215"/>
    <mergeCell ref="Y214:Y215"/>
    <mergeCell ref="Z214:Z215"/>
    <mergeCell ref="O214:O215"/>
    <mergeCell ref="P214:P215"/>
    <mergeCell ref="Q214:Q215"/>
    <mergeCell ref="R214:R215"/>
    <mergeCell ref="S214:S215"/>
    <mergeCell ref="T214:T215"/>
    <mergeCell ref="I214:I215"/>
    <mergeCell ref="J214:J215"/>
    <mergeCell ref="J226:J227"/>
    <mergeCell ref="K226:K227"/>
    <mergeCell ref="L226:L227"/>
    <mergeCell ref="M226:M227"/>
    <mergeCell ref="B226:B227"/>
    <mergeCell ref="C226:C227"/>
    <mergeCell ref="D226:D227"/>
    <mergeCell ref="E226:E227"/>
    <mergeCell ref="F226:F227"/>
    <mergeCell ref="G226:G22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J224:J225"/>
    <mergeCell ref="K224:K225"/>
    <mergeCell ref="L224:L225"/>
    <mergeCell ref="M224:M225"/>
    <mergeCell ref="N228:N229"/>
    <mergeCell ref="O228:O229"/>
    <mergeCell ref="AF226:AF227"/>
    <mergeCell ref="AG226:AG227"/>
    <mergeCell ref="B228:B229"/>
    <mergeCell ref="C228:C229"/>
    <mergeCell ref="D228:D229"/>
    <mergeCell ref="E228:E229"/>
    <mergeCell ref="F228:F229"/>
    <mergeCell ref="G228:G229"/>
    <mergeCell ref="H228:H229"/>
    <mergeCell ref="I228:I229"/>
    <mergeCell ref="Z226:Z227"/>
    <mergeCell ref="AA226:AA227"/>
    <mergeCell ref="AB226:AB227"/>
    <mergeCell ref="AC226:AC227"/>
    <mergeCell ref="AD226:AD227"/>
    <mergeCell ref="AE226:AE227"/>
    <mergeCell ref="T226:T227"/>
    <mergeCell ref="U226:U227"/>
    <mergeCell ref="V226:V227"/>
    <mergeCell ref="W226:W227"/>
    <mergeCell ref="X226:X227"/>
    <mergeCell ref="Y226:Y227"/>
    <mergeCell ref="N226:N227"/>
    <mergeCell ref="O226:O227"/>
    <mergeCell ref="P226:P227"/>
    <mergeCell ref="Q226:Q227"/>
    <mergeCell ref="R226:R227"/>
    <mergeCell ref="S226:S227"/>
    <mergeCell ref="H226:H227"/>
    <mergeCell ref="I226:I227"/>
    <mergeCell ref="C232:AI232"/>
    <mergeCell ref="B238:B239"/>
    <mergeCell ref="C238:C239"/>
    <mergeCell ref="D238:D239"/>
    <mergeCell ref="E238:E239"/>
    <mergeCell ref="F238:F239"/>
    <mergeCell ref="G238:G239"/>
    <mergeCell ref="H238:H239"/>
    <mergeCell ref="I238:I239"/>
    <mergeCell ref="J238:J239"/>
    <mergeCell ref="AB228:AB229"/>
    <mergeCell ref="AC228:AC229"/>
    <mergeCell ref="AD228:AD229"/>
    <mergeCell ref="AE228:AE229"/>
    <mergeCell ref="AF228:AF229"/>
    <mergeCell ref="AG228:AG229"/>
    <mergeCell ref="V228:V229"/>
    <mergeCell ref="W228:W229"/>
    <mergeCell ref="X228:X229"/>
    <mergeCell ref="Y228:Y229"/>
    <mergeCell ref="Z228:Z229"/>
    <mergeCell ref="AA228:AA229"/>
    <mergeCell ref="P228:P229"/>
    <mergeCell ref="Q228:Q229"/>
    <mergeCell ref="R228:R229"/>
    <mergeCell ref="S228:S229"/>
    <mergeCell ref="T228:T229"/>
    <mergeCell ref="U228:U229"/>
    <mergeCell ref="J228:J229"/>
    <mergeCell ref="K228:K229"/>
    <mergeCell ref="L228:L229"/>
    <mergeCell ref="M228:M229"/>
    <mergeCell ref="I240:I241"/>
    <mergeCell ref="J240:J241"/>
    <mergeCell ref="K240:K241"/>
    <mergeCell ref="L240:L241"/>
    <mergeCell ref="AC238:AC239"/>
    <mergeCell ref="AD238:AD239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W238:W239"/>
    <mergeCell ref="X238:X239"/>
    <mergeCell ref="Y238:Y239"/>
    <mergeCell ref="Z238:Z239"/>
    <mergeCell ref="AA238:AA239"/>
    <mergeCell ref="AB238:AB239"/>
    <mergeCell ref="Q238:Q239"/>
    <mergeCell ref="R238:R239"/>
    <mergeCell ref="S238:S239"/>
    <mergeCell ref="T238:T239"/>
    <mergeCell ref="U238:U239"/>
    <mergeCell ref="V238:V239"/>
    <mergeCell ref="K238:K239"/>
    <mergeCell ref="L238:L239"/>
    <mergeCell ref="M238:M239"/>
    <mergeCell ref="N238:N239"/>
    <mergeCell ref="O238:O239"/>
    <mergeCell ref="P238:P239"/>
    <mergeCell ref="M242:M243"/>
    <mergeCell ref="N242:N243"/>
    <mergeCell ref="AE240:AE241"/>
    <mergeCell ref="AF240:AF241"/>
    <mergeCell ref="AG240:AG241"/>
    <mergeCell ref="B242:B243"/>
    <mergeCell ref="C242:C243"/>
    <mergeCell ref="D242:D243"/>
    <mergeCell ref="E242:E243"/>
    <mergeCell ref="F242:F243"/>
    <mergeCell ref="G242:G243"/>
    <mergeCell ref="H242:H243"/>
    <mergeCell ref="Y240:Y241"/>
    <mergeCell ref="Z240:Z241"/>
    <mergeCell ref="AA240:AA241"/>
    <mergeCell ref="AB240:AB241"/>
    <mergeCell ref="AC240:AC241"/>
    <mergeCell ref="AD240:AD241"/>
    <mergeCell ref="S240:S241"/>
    <mergeCell ref="T240:T241"/>
    <mergeCell ref="U240:U241"/>
    <mergeCell ref="V240:V241"/>
    <mergeCell ref="W240:W241"/>
    <mergeCell ref="X240:X241"/>
    <mergeCell ref="M240:M241"/>
    <mergeCell ref="N240:N241"/>
    <mergeCell ref="O240:O241"/>
    <mergeCell ref="P240:P241"/>
    <mergeCell ref="Q240:Q241"/>
    <mergeCell ref="R240:R241"/>
    <mergeCell ref="G240:G241"/>
    <mergeCell ref="H240:H241"/>
    <mergeCell ref="AG242:AG243"/>
    <mergeCell ref="C246:AI246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AA242:AA243"/>
    <mergeCell ref="AB242:AB243"/>
    <mergeCell ref="AC242:AC243"/>
    <mergeCell ref="AD242:AD243"/>
    <mergeCell ref="AE242:AE243"/>
    <mergeCell ref="AF242:AF243"/>
    <mergeCell ref="U242:U243"/>
    <mergeCell ref="V242:V243"/>
    <mergeCell ref="W242:W243"/>
    <mergeCell ref="X242:X243"/>
    <mergeCell ref="Y242:Y243"/>
    <mergeCell ref="Z242:Z243"/>
    <mergeCell ref="O242:O243"/>
    <mergeCell ref="P242:P243"/>
    <mergeCell ref="Q242:Q243"/>
    <mergeCell ref="R242:R243"/>
    <mergeCell ref="S242:S243"/>
    <mergeCell ref="T242:T243"/>
    <mergeCell ref="I242:I243"/>
    <mergeCell ref="J242:J243"/>
    <mergeCell ref="K242:K243"/>
    <mergeCell ref="L242:L243"/>
    <mergeCell ref="AC252:AC253"/>
    <mergeCell ref="AD252:AD253"/>
    <mergeCell ref="AE252:AE253"/>
    <mergeCell ref="AF252:AF253"/>
    <mergeCell ref="AG252:AG253"/>
    <mergeCell ref="V252:V253"/>
    <mergeCell ref="W252:W253"/>
    <mergeCell ref="X252:X253"/>
    <mergeCell ref="Y252:Y253"/>
    <mergeCell ref="Z252:Z253"/>
    <mergeCell ref="AA252:AA253"/>
    <mergeCell ref="P252:P253"/>
    <mergeCell ref="Q252:Q253"/>
    <mergeCell ref="R252:R253"/>
    <mergeCell ref="S252:S253"/>
    <mergeCell ref="T252:T253"/>
    <mergeCell ref="U252:U253"/>
    <mergeCell ref="P254:P255"/>
    <mergeCell ref="Q254:Q255"/>
    <mergeCell ref="R254:R255"/>
    <mergeCell ref="S254:S255"/>
    <mergeCell ref="H254:H255"/>
    <mergeCell ref="I254:I255"/>
    <mergeCell ref="J254:J255"/>
    <mergeCell ref="K254:K255"/>
    <mergeCell ref="L254:L255"/>
    <mergeCell ref="M254:M255"/>
    <mergeCell ref="B254:B255"/>
    <mergeCell ref="C254:C255"/>
    <mergeCell ref="D254:D255"/>
    <mergeCell ref="E254:E255"/>
    <mergeCell ref="F254:F255"/>
    <mergeCell ref="G254:G255"/>
    <mergeCell ref="AB252:AB253"/>
    <mergeCell ref="J252:J253"/>
    <mergeCell ref="K252:K253"/>
    <mergeCell ref="L252:L253"/>
    <mergeCell ref="M252:M253"/>
    <mergeCell ref="N252:N253"/>
    <mergeCell ref="O252:O253"/>
    <mergeCell ref="T256:T257"/>
    <mergeCell ref="U256:U257"/>
    <mergeCell ref="J256:J257"/>
    <mergeCell ref="K256:K257"/>
    <mergeCell ref="L256:L257"/>
    <mergeCell ref="M256:M257"/>
    <mergeCell ref="N256:N257"/>
    <mergeCell ref="O256:O257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Z254:Z255"/>
    <mergeCell ref="AA254:AA255"/>
    <mergeCell ref="AB254:AB255"/>
    <mergeCell ref="AC254:AC255"/>
    <mergeCell ref="AD254:AD255"/>
    <mergeCell ref="AE254:AE255"/>
    <mergeCell ref="T254:T255"/>
    <mergeCell ref="U254:U255"/>
    <mergeCell ref="V254:V255"/>
    <mergeCell ref="W254:W255"/>
    <mergeCell ref="X254:X255"/>
    <mergeCell ref="Y254:Y255"/>
    <mergeCell ref="N254:N255"/>
    <mergeCell ref="O254:O255"/>
    <mergeCell ref="K266:K267"/>
    <mergeCell ref="L266:L267"/>
    <mergeCell ref="M266:M267"/>
    <mergeCell ref="N266:N267"/>
    <mergeCell ref="O266:O267"/>
    <mergeCell ref="P266:P267"/>
    <mergeCell ref="C260:AI260"/>
    <mergeCell ref="B266:B267"/>
    <mergeCell ref="C266:C267"/>
    <mergeCell ref="D266:D267"/>
    <mergeCell ref="E266:E267"/>
    <mergeCell ref="F266:F267"/>
    <mergeCell ref="G266:G267"/>
    <mergeCell ref="H266:H267"/>
    <mergeCell ref="I266:I267"/>
    <mergeCell ref="J266:J267"/>
    <mergeCell ref="AB256:AB257"/>
    <mergeCell ref="AC256:AC257"/>
    <mergeCell ref="AD256:AD257"/>
    <mergeCell ref="AE256:AE257"/>
    <mergeCell ref="AF256:AF257"/>
    <mergeCell ref="AG256:AG257"/>
    <mergeCell ref="V256:V257"/>
    <mergeCell ref="W256:W257"/>
    <mergeCell ref="X256:X257"/>
    <mergeCell ref="Y256:Y257"/>
    <mergeCell ref="Z256:Z257"/>
    <mergeCell ref="AA256:AA257"/>
    <mergeCell ref="P256:P257"/>
    <mergeCell ref="Q256:Q257"/>
    <mergeCell ref="R256:R257"/>
    <mergeCell ref="S256:S257"/>
    <mergeCell ref="O268:O269"/>
    <mergeCell ref="P268:P269"/>
    <mergeCell ref="Q268:Q269"/>
    <mergeCell ref="R268:R269"/>
    <mergeCell ref="G268:G269"/>
    <mergeCell ref="H268:H269"/>
    <mergeCell ref="I268:I269"/>
    <mergeCell ref="J268:J269"/>
    <mergeCell ref="K268:K269"/>
    <mergeCell ref="L268:L269"/>
    <mergeCell ref="AC266:AC267"/>
    <mergeCell ref="AD266:AD267"/>
    <mergeCell ref="AE266:AE267"/>
    <mergeCell ref="AF266:AF267"/>
    <mergeCell ref="AG266:AG267"/>
    <mergeCell ref="B268:B269"/>
    <mergeCell ref="C268:C269"/>
    <mergeCell ref="D268:D269"/>
    <mergeCell ref="E268:E269"/>
    <mergeCell ref="F268:F269"/>
    <mergeCell ref="W266:W267"/>
    <mergeCell ref="X266:X267"/>
    <mergeCell ref="Y266:Y267"/>
    <mergeCell ref="Z266:Z267"/>
    <mergeCell ref="AA266:AA267"/>
    <mergeCell ref="AB266:AB267"/>
    <mergeCell ref="Q266:Q267"/>
    <mergeCell ref="R266:R267"/>
    <mergeCell ref="S266:S267"/>
    <mergeCell ref="T266:T267"/>
    <mergeCell ref="U266:U267"/>
    <mergeCell ref="V266:V267"/>
    <mergeCell ref="S270:S271"/>
    <mergeCell ref="T270:T271"/>
    <mergeCell ref="I270:I271"/>
    <mergeCell ref="J270:J271"/>
    <mergeCell ref="K270:K271"/>
    <mergeCell ref="L270:L271"/>
    <mergeCell ref="M270:M271"/>
    <mergeCell ref="N270:N271"/>
    <mergeCell ref="AE268:AE269"/>
    <mergeCell ref="AF268:AF269"/>
    <mergeCell ref="AG268:AG269"/>
    <mergeCell ref="B270:B271"/>
    <mergeCell ref="C270:C271"/>
    <mergeCell ref="D270:D271"/>
    <mergeCell ref="E270:E271"/>
    <mergeCell ref="F270:F271"/>
    <mergeCell ref="G270:G271"/>
    <mergeCell ref="H270:H271"/>
    <mergeCell ref="Y268:Y269"/>
    <mergeCell ref="Z268:Z269"/>
    <mergeCell ref="AA268:AA269"/>
    <mergeCell ref="AB268:AB269"/>
    <mergeCell ref="AC268:AC269"/>
    <mergeCell ref="AD268:AD269"/>
    <mergeCell ref="S268:S269"/>
    <mergeCell ref="T268:T269"/>
    <mergeCell ref="U268:U269"/>
    <mergeCell ref="V268:V269"/>
    <mergeCell ref="W268:W269"/>
    <mergeCell ref="X268:X269"/>
    <mergeCell ref="M268:M269"/>
    <mergeCell ref="N268:N269"/>
    <mergeCell ref="J280:J281"/>
    <mergeCell ref="K280:K281"/>
    <mergeCell ref="L280:L281"/>
    <mergeCell ref="M280:M281"/>
    <mergeCell ref="N280:N281"/>
    <mergeCell ref="O280:O281"/>
    <mergeCell ref="AG270:AG271"/>
    <mergeCell ref="C274:AI274"/>
    <mergeCell ref="B280:B281"/>
    <mergeCell ref="C280:C281"/>
    <mergeCell ref="D280:D281"/>
    <mergeCell ref="E280:E281"/>
    <mergeCell ref="F280:F281"/>
    <mergeCell ref="G280:G281"/>
    <mergeCell ref="H280:H281"/>
    <mergeCell ref="I280:I281"/>
    <mergeCell ref="AA270:AA271"/>
    <mergeCell ref="AB270:AB271"/>
    <mergeCell ref="AC270:AC271"/>
    <mergeCell ref="AD270:AD271"/>
    <mergeCell ref="AE270:AE271"/>
    <mergeCell ref="AF270:AF271"/>
    <mergeCell ref="U270:U271"/>
    <mergeCell ref="V270:V271"/>
    <mergeCell ref="W270:W271"/>
    <mergeCell ref="X270:X271"/>
    <mergeCell ref="Y270:Y271"/>
    <mergeCell ref="Z270:Z271"/>
    <mergeCell ref="O270:O271"/>
    <mergeCell ref="P270:P271"/>
    <mergeCell ref="Q270:Q271"/>
    <mergeCell ref="R270:R271"/>
    <mergeCell ref="AB280:AB281"/>
    <mergeCell ref="AC280:AC281"/>
    <mergeCell ref="AD280:AD281"/>
    <mergeCell ref="AE280:AE281"/>
    <mergeCell ref="AF280:AF281"/>
    <mergeCell ref="AG280:AG281"/>
    <mergeCell ref="V280:V281"/>
    <mergeCell ref="W280:W281"/>
    <mergeCell ref="X280:X281"/>
    <mergeCell ref="Y280:Y281"/>
    <mergeCell ref="Z280:Z281"/>
    <mergeCell ref="AA280:AA281"/>
    <mergeCell ref="P280:P281"/>
    <mergeCell ref="Q280:Q281"/>
    <mergeCell ref="R280:R281"/>
    <mergeCell ref="S280:S281"/>
    <mergeCell ref="T280:T281"/>
    <mergeCell ref="U280:U281"/>
    <mergeCell ref="N282:N283"/>
    <mergeCell ref="O282:O283"/>
    <mergeCell ref="P282:P283"/>
    <mergeCell ref="Q282:Q283"/>
    <mergeCell ref="R282:R283"/>
    <mergeCell ref="S282:S283"/>
    <mergeCell ref="H282:H283"/>
    <mergeCell ref="I282:I283"/>
    <mergeCell ref="J282:J283"/>
    <mergeCell ref="K282:K283"/>
    <mergeCell ref="L282:L283"/>
    <mergeCell ref="M282:M283"/>
    <mergeCell ref="B282:B283"/>
    <mergeCell ref="C282:C283"/>
    <mergeCell ref="D282:D283"/>
    <mergeCell ref="E282:E283"/>
    <mergeCell ref="F282:F283"/>
    <mergeCell ref="G282:G283"/>
    <mergeCell ref="R284:R285"/>
    <mergeCell ref="S284:S285"/>
    <mergeCell ref="T284:T285"/>
    <mergeCell ref="U284:U285"/>
    <mergeCell ref="J284:J285"/>
    <mergeCell ref="K284:K285"/>
    <mergeCell ref="L284:L285"/>
    <mergeCell ref="M284:M285"/>
    <mergeCell ref="N284:N285"/>
    <mergeCell ref="O284:O285"/>
    <mergeCell ref="AF282:AF283"/>
    <mergeCell ref="AG282:AG283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Z282:Z283"/>
    <mergeCell ref="AA282:AA283"/>
    <mergeCell ref="AB282:AB283"/>
    <mergeCell ref="AC282:AC283"/>
    <mergeCell ref="AD282:AD283"/>
    <mergeCell ref="AE282:AE283"/>
    <mergeCell ref="T282:T283"/>
    <mergeCell ref="U282:U283"/>
    <mergeCell ref="V282:V283"/>
    <mergeCell ref="W282:W283"/>
    <mergeCell ref="X282:X283"/>
    <mergeCell ref="Y282:Y283"/>
    <mergeCell ref="K294:K295"/>
    <mergeCell ref="L294:L295"/>
    <mergeCell ref="M294:M295"/>
    <mergeCell ref="N294:N295"/>
    <mergeCell ref="O294:O295"/>
    <mergeCell ref="P294:P295"/>
    <mergeCell ref="B294:B295"/>
    <mergeCell ref="C294:C295"/>
    <mergeCell ref="D294:D295"/>
    <mergeCell ref="E294:E295"/>
    <mergeCell ref="F294:F295"/>
    <mergeCell ref="G294:G295"/>
    <mergeCell ref="H294:H295"/>
    <mergeCell ref="I294:I295"/>
    <mergeCell ref="J294:J295"/>
    <mergeCell ref="P284:P285"/>
    <mergeCell ref="Q284:Q285"/>
    <mergeCell ref="O296:O297"/>
    <mergeCell ref="P296:P297"/>
    <mergeCell ref="Q296:Q297"/>
    <mergeCell ref="R296:R297"/>
    <mergeCell ref="G296:G297"/>
    <mergeCell ref="H296:H297"/>
    <mergeCell ref="I296:I297"/>
    <mergeCell ref="J296:J297"/>
    <mergeCell ref="K296:K297"/>
    <mergeCell ref="L296:L297"/>
    <mergeCell ref="AC294:AC295"/>
    <mergeCell ref="AD294:AD295"/>
    <mergeCell ref="AE294:AE295"/>
    <mergeCell ref="AF294:AF295"/>
    <mergeCell ref="AG294:AG295"/>
    <mergeCell ref="B296:B297"/>
    <mergeCell ref="C296:C297"/>
    <mergeCell ref="D296:D297"/>
    <mergeCell ref="E296:E297"/>
    <mergeCell ref="F296:F297"/>
    <mergeCell ref="W294:W295"/>
    <mergeCell ref="X294:X295"/>
    <mergeCell ref="Y294:Y295"/>
    <mergeCell ref="Z294:Z295"/>
    <mergeCell ref="AA294:AA295"/>
    <mergeCell ref="AB294:AB295"/>
    <mergeCell ref="Q294:Q295"/>
    <mergeCell ref="R294:R295"/>
    <mergeCell ref="S294:S295"/>
    <mergeCell ref="T294:T295"/>
    <mergeCell ref="U294:U295"/>
    <mergeCell ref="V294:V295"/>
    <mergeCell ref="Q298:Q299"/>
    <mergeCell ref="R298:R299"/>
    <mergeCell ref="S298:S299"/>
    <mergeCell ref="T298:T299"/>
    <mergeCell ref="I298:I299"/>
    <mergeCell ref="J298:J299"/>
    <mergeCell ref="K298:K299"/>
    <mergeCell ref="L298:L299"/>
    <mergeCell ref="M298:M299"/>
    <mergeCell ref="N298:N299"/>
    <mergeCell ref="AE296:AE297"/>
    <mergeCell ref="AF296:AF297"/>
    <mergeCell ref="AG296:AG297"/>
    <mergeCell ref="B298:B299"/>
    <mergeCell ref="C298:C299"/>
    <mergeCell ref="D298:D299"/>
    <mergeCell ref="E298:E299"/>
    <mergeCell ref="F298:F299"/>
    <mergeCell ref="G298:G299"/>
    <mergeCell ref="H298:H299"/>
    <mergeCell ref="Y296:Y297"/>
    <mergeCell ref="Z296:Z297"/>
    <mergeCell ref="AA296:AA297"/>
    <mergeCell ref="AB296:AB297"/>
    <mergeCell ref="AC296:AC297"/>
    <mergeCell ref="AD296:AD297"/>
    <mergeCell ref="S296:S297"/>
    <mergeCell ref="T296:T297"/>
    <mergeCell ref="U296:U297"/>
    <mergeCell ref="V296:V297"/>
    <mergeCell ref="M296:M297"/>
    <mergeCell ref="N296:N297"/>
    <mergeCell ref="AB4:AG4"/>
    <mergeCell ref="AB5:AG5"/>
    <mergeCell ref="AG298:AG299"/>
    <mergeCell ref="AA298:AA299"/>
    <mergeCell ref="AB298:AB299"/>
    <mergeCell ref="AC298:AC299"/>
    <mergeCell ref="AD298:AD299"/>
    <mergeCell ref="AE298:AE299"/>
    <mergeCell ref="AF298:AF299"/>
    <mergeCell ref="U298:U299"/>
    <mergeCell ref="V298:V299"/>
    <mergeCell ref="W298:W299"/>
    <mergeCell ref="X298:X299"/>
    <mergeCell ref="Y298:Y299"/>
    <mergeCell ref="Z298:Z299"/>
    <mergeCell ref="W296:W297"/>
    <mergeCell ref="X296:X297"/>
    <mergeCell ref="C288:AI288"/>
    <mergeCell ref="AB284:AB285"/>
    <mergeCell ref="AC284:AC285"/>
    <mergeCell ref="AD284:AD285"/>
    <mergeCell ref="AE284:AE285"/>
    <mergeCell ref="AF284:AF285"/>
    <mergeCell ref="AG284:AG285"/>
    <mergeCell ref="V284:V285"/>
    <mergeCell ref="W284:W285"/>
    <mergeCell ref="X284:X285"/>
    <mergeCell ref="Y284:Y285"/>
    <mergeCell ref="Z284:Z285"/>
    <mergeCell ref="AA284:AA285"/>
    <mergeCell ref="O298:O299"/>
    <mergeCell ref="P298:P299"/>
  </mergeCells>
  <phoneticPr fontId="2"/>
  <conditionalFormatting sqref="C81">
    <cfRule type="expression" dxfId="270" priority="19">
      <formula>WEEKDAY(C$24)=7</formula>
    </cfRule>
    <cfRule type="expression" dxfId="269" priority="20">
      <formula>WEEKDAY(C$24)=1</formula>
    </cfRule>
    <cfRule type="expression" dxfId="268" priority="21">
      <formula>OR(C81=0,C81=C81-DAY(C81)-WEEKDAY(C81-DAY(C81)-5,3)+7*2)</formula>
    </cfRule>
    <cfRule type="expression" dxfId="267" priority="22">
      <formula>OR(C81=0,C81=C81-DAY(C81)-WEEKDAY(C81-DAY(C81)-5,3)+7*4)</formula>
    </cfRule>
  </conditionalFormatting>
  <conditionalFormatting sqref="C10:AG11 C13:AG13">
    <cfRule type="expression" dxfId="266" priority="960">
      <formula>WEEKDAY(C$10)=1</formula>
    </cfRule>
    <cfRule type="expression" dxfId="265" priority="959">
      <formula>WEEKDAY(C$10)=7</formula>
    </cfRule>
  </conditionalFormatting>
  <conditionalFormatting sqref="C10:AG12">
    <cfRule type="expression" dxfId="263" priority="271">
      <formula>OR(C10=0,C10=C10-DAY(C10)-WEEKDAY(C10-DAY(C10)-5,3)+7*4)</formula>
    </cfRule>
    <cfRule type="expression" dxfId="262" priority="270">
      <formula>OR(C10=0,C10=C10-DAY(C10)-WEEKDAY(C10-DAY(C10)-5,3)+7*2)</formula>
    </cfRule>
  </conditionalFormatting>
  <conditionalFormatting sqref="C12:AG12">
    <cfRule type="expression" dxfId="261" priority="273">
      <formula>WEEKDAY(C$24)=1</formula>
    </cfRule>
    <cfRule type="expression" dxfId="260" priority="272">
      <formula>WEEKDAY(C$24)=7</formula>
    </cfRule>
  </conditionalFormatting>
  <conditionalFormatting sqref="C14:AG15 C28:AG29">
    <cfRule type="cellIs" priority="912" operator="equal">
      <formula>"中止,夏休,冬休"</formula>
    </cfRule>
  </conditionalFormatting>
  <conditionalFormatting sqref="C16:AG17 C18:N19 P18:AG19">
    <cfRule type="cellIs" dxfId="259" priority="394" operator="equal">
      <formula>"雨"</formula>
    </cfRule>
    <cfRule type="cellIs" dxfId="258" priority="395" operator="equal">
      <formula>"休"</formula>
    </cfRule>
  </conditionalFormatting>
  <conditionalFormatting sqref="C24:AG26">
    <cfRule type="expression" dxfId="257" priority="305">
      <formula>OR(C24=0,C24=C24-DAY(C24)-WEEKDAY(C24-DAY(C24)-5,3)+7*2)</formula>
    </cfRule>
    <cfRule type="expression" dxfId="255" priority="915">
      <formula>OR(C24=0,C24=C24-DAY(C24)-WEEKDAY(C24-DAY(C24)-5,3)+7*4)</formula>
    </cfRule>
  </conditionalFormatting>
  <conditionalFormatting sqref="C24:AG27">
    <cfRule type="expression" dxfId="254" priority="957">
      <formula>WEEKDAY(C$24)=1</formula>
    </cfRule>
    <cfRule type="expression" dxfId="253" priority="956">
      <formula>WEEKDAY(C$24)=7</formula>
    </cfRule>
  </conditionalFormatting>
  <conditionalFormatting sqref="C30:AG33">
    <cfRule type="cellIs" dxfId="251" priority="74" operator="equal">
      <formula>"休"</formula>
    </cfRule>
    <cfRule type="cellIs" dxfId="250" priority="73" operator="equal">
      <formula>"雨"</formula>
    </cfRule>
  </conditionalFormatting>
  <conditionalFormatting sqref="C38:AG38 C41:AG41">
    <cfRule type="expression" dxfId="249" priority="954">
      <formula>WEEKDAY(C$38)=7</formula>
    </cfRule>
    <cfRule type="expression" dxfId="248" priority="955">
      <formula>WEEKDAY(C$38)=1</formula>
    </cfRule>
  </conditionalFormatting>
  <conditionalFormatting sqref="C38:AG38">
    <cfRule type="expression" dxfId="247" priority="304">
      <formula>OR(C38=0,C38=C38-DAY(C38)-WEEKDAY(C38-DAY(C38)-5,3)+7*2)</formula>
    </cfRule>
    <cfRule type="expression" dxfId="246" priority="916">
      <formula>OR(C38=0,C38=C38-DAY(C38)-WEEKDAY(C38-DAY(C38)-5,3)+7*4)</formula>
    </cfRule>
  </conditionalFormatting>
  <conditionalFormatting sqref="C39:AG39">
    <cfRule type="expression" dxfId="244" priority="266">
      <formula>OR(C39=0,C39=C39-DAY(C39)-WEEKDAY(C39-DAY(C39)-5,3)+7*4)</formula>
    </cfRule>
    <cfRule type="expression" dxfId="243" priority="265">
      <formula>OR(C39=0,C39=C39-DAY(C39)-WEEKDAY(C39-DAY(C39)-5,3)+7*2)</formula>
    </cfRule>
  </conditionalFormatting>
  <conditionalFormatting sqref="C39:AG40">
    <cfRule type="expression" dxfId="242" priority="258">
      <formula>WEEKDAY(C$24)=1</formula>
    </cfRule>
    <cfRule type="expression" dxfId="241" priority="257">
      <formula>WEEKDAY(C$24)=7</formula>
    </cfRule>
  </conditionalFormatting>
  <conditionalFormatting sqref="C40:AG40">
    <cfRule type="expression" dxfId="240" priority="255">
      <formula>OR(C40=0,C40=C40-DAY(C40)-WEEKDAY(C40-DAY(C40)-5,3)+7*2)</formula>
    </cfRule>
    <cfRule type="expression" dxfId="239" priority="256">
      <formula>OR(C40=0,C40=C40-DAY(C40)-WEEKDAY(C40-DAY(C40)-5,3)+7*4)</formula>
    </cfRule>
  </conditionalFormatting>
  <conditionalFormatting sqref="C42:AG43">
    <cfRule type="cellIs" priority="904" operator="equal">
      <formula>"中止,夏休,冬休"</formula>
    </cfRule>
  </conditionalFormatting>
  <conditionalFormatting sqref="C44:AG47">
    <cfRule type="cellIs" dxfId="238" priority="71" operator="equal">
      <formula>"雨"</formula>
    </cfRule>
    <cfRule type="cellIs" dxfId="237" priority="72" operator="equal">
      <formula>"休"</formula>
    </cfRule>
  </conditionalFormatting>
  <conditionalFormatting sqref="C52:AG52 C55:AG55">
    <cfRule type="expression" dxfId="236" priority="953">
      <formula>WEEKDAY(C$52)=1</formula>
    </cfRule>
    <cfRule type="expression" dxfId="235" priority="952">
      <formula>WEEKDAY(C$52)=7</formula>
    </cfRule>
  </conditionalFormatting>
  <conditionalFormatting sqref="C52:AG52">
    <cfRule type="expression" dxfId="234" priority="303">
      <formula>OR(C52=0,C52=C52-DAY(C52)-WEEKDAY(C52-DAY(C52)-5,3)+7*2)</formula>
    </cfRule>
    <cfRule type="expression" dxfId="233" priority="900">
      <formula>OR(C52=0,C52=C52-DAY(C52)-WEEKDAY(C52-DAY(C52)-5,3)+7*4)</formula>
    </cfRule>
  </conditionalFormatting>
  <conditionalFormatting sqref="C53:AG53">
    <cfRule type="expression" dxfId="231" priority="220">
      <formula>OR(C53=0,C53=C53-DAY(C53)-WEEKDAY(C53-DAY(C53)-5,3)+7*2)</formula>
    </cfRule>
    <cfRule type="expression" dxfId="230" priority="221">
      <formula>OR(C53=0,C53=C53-DAY(C53)-WEEKDAY(C53-DAY(C53)-5,3)+7*4)</formula>
    </cfRule>
  </conditionalFormatting>
  <conditionalFormatting sqref="C53:AG54">
    <cfRule type="expression" dxfId="229" priority="92">
      <formula>WEEKDAY(C$24)=7</formula>
    </cfRule>
    <cfRule type="expression" dxfId="228" priority="93">
      <formula>WEEKDAY(C$24)=1</formula>
    </cfRule>
  </conditionalFormatting>
  <conditionalFormatting sqref="C54:AG54">
    <cfRule type="expression" dxfId="227" priority="90">
      <formula>OR(C54=0,C54=C54-DAY(C54)-WEEKDAY(C54-DAY(C54)-5,3)+7*2)</formula>
    </cfRule>
    <cfRule type="expression" dxfId="226" priority="91">
      <formula>OR(C54=0,C54=C54-DAY(C54)-WEEKDAY(C54-DAY(C54)-5,3)+7*4)</formula>
    </cfRule>
  </conditionalFormatting>
  <conditionalFormatting sqref="C56:AG57">
    <cfRule type="cellIs" priority="901" operator="equal">
      <formula>"中止,夏休,冬休"</formula>
    </cfRule>
  </conditionalFormatting>
  <conditionalFormatting sqref="C58:AG61">
    <cfRule type="cellIs" dxfId="225" priority="443" operator="equal">
      <formula>"休"</formula>
    </cfRule>
    <cfRule type="cellIs" dxfId="224" priority="442" operator="equal">
      <formula>"雨"</formula>
    </cfRule>
  </conditionalFormatting>
  <conditionalFormatting sqref="C66:AG66 C69:AG69">
    <cfRule type="expression" dxfId="223" priority="951">
      <formula>WEEKDAY(C$66)=1</formula>
    </cfRule>
    <cfRule type="expression" dxfId="222" priority="950">
      <formula>WEEKDAY(C$66)=7</formula>
    </cfRule>
  </conditionalFormatting>
  <conditionalFormatting sqref="C66:AG66">
    <cfRule type="expression" dxfId="221" priority="30">
      <formula>OR(C66=0,C66=C66-DAY(C66)-WEEKDAY(C66-DAY(C66)-5,3)+7*2)</formula>
    </cfRule>
    <cfRule type="expression" dxfId="220" priority="896">
      <formula>OR(C66=0,C66=C66-DAY(C66)-WEEKDAY(C66-DAY(C66)-5,3)+7*4)</formula>
    </cfRule>
  </conditionalFormatting>
  <conditionalFormatting sqref="C67:AG67">
    <cfRule type="expression" dxfId="218" priority="33">
      <formula>OR(C67=0,C67=C67-DAY(C67)-WEEKDAY(C67-DAY(C67)-5,3)+7*4)</formula>
    </cfRule>
    <cfRule type="expression" dxfId="217" priority="32">
      <formula>OR(C67=0,C67=C67-DAY(C67)-WEEKDAY(C67-DAY(C67)-5,3)+7*2)</formula>
    </cfRule>
  </conditionalFormatting>
  <conditionalFormatting sqref="C67:AG68">
    <cfRule type="expression" dxfId="216" priority="27">
      <formula>WEEKDAY(C$24)=1</formula>
    </cfRule>
    <cfRule type="expression" dxfId="215" priority="26">
      <formula>WEEKDAY(C$24)=7</formula>
    </cfRule>
  </conditionalFormatting>
  <conditionalFormatting sqref="C68:AG68">
    <cfRule type="expression" dxfId="214" priority="25">
      <formula>OR(C68=0,C68=C68-DAY(C68)-WEEKDAY(C68-DAY(C68)-5,3)+7*4)</formula>
    </cfRule>
    <cfRule type="expression" dxfId="213" priority="24">
      <formula>OR(C68=0,C68=C68-DAY(C68)-WEEKDAY(C68-DAY(C68)-5,3)+7*2)</formula>
    </cfRule>
  </conditionalFormatting>
  <conditionalFormatting sqref="C70:AG71">
    <cfRule type="cellIs" priority="897" operator="equal">
      <formula>"中止,夏休,冬休"</formula>
    </cfRule>
  </conditionalFormatting>
  <conditionalFormatting sqref="C72:AG75">
    <cfRule type="cellIs" dxfId="212" priority="459" operator="equal">
      <formula>"休"</formula>
    </cfRule>
    <cfRule type="cellIs" dxfId="211" priority="458" operator="equal">
      <formula>"雨"</formula>
    </cfRule>
  </conditionalFormatting>
  <conditionalFormatting sqref="C80:AG80 D81:AG81 C82:AG82">
    <cfRule type="expression" dxfId="210" priority="301">
      <formula>OR(C80=0,C80=C80-DAY(C80)-WEEKDAY(C80-DAY(C80)-5,3)+7*2)</formula>
    </cfRule>
    <cfRule type="expression" dxfId="209" priority="892">
      <formula>OR(C80=0,C80=C80-DAY(C80)-WEEKDAY(C80-DAY(C80)-5,3)+7*4)</formula>
    </cfRule>
  </conditionalFormatting>
  <conditionalFormatting sqref="C80:AG80 D81:AG81 C82:AG83">
    <cfRule type="expression" dxfId="208" priority="949">
      <formula>WEEKDAY(C$80)=1</formula>
    </cfRule>
    <cfRule type="expression" dxfId="207" priority="948">
      <formula>WEEKDAY(C$80)=7</formula>
    </cfRule>
  </conditionalFormatting>
  <conditionalFormatting sqref="C84:AG85">
    <cfRule type="cellIs" priority="893" operator="equal">
      <formula>"中止,夏休,冬休"</formula>
    </cfRule>
  </conditionalFormatting>
  <conditionalFormatting sqref="C86:AG89">
    <cfRule type="cellIs" dxfId="205" priority="474" operator="equal">
      <formula>"雨"</formula>
    </cfRule>
    <cfRule type="cellIs" dxfId="204" priority="475" operator="equal">
      <formula>"休"</formula>
    </cfRule>
  </conditionalFormatting>
  <conditionalFormatting sqref="C94:AG97">
    <cfRule type="expression" dxfId="202" priority="947">
      <formula>WEEKDAY(C$94)=1</formula>
    </cfRule>
    <cfRule type="expression" dxfId="201" priority="946">
      <formula>WEEKDAY(C$94)=7</formula>
    </cfRule>
  </conditionalFormatting>
  <conditionalFormatting sqref="C98:AG99">
    <cfRule type="cellIs" priority="889" operator="equal">
      <formula>"中止,夏休,冬休"</formula>
    </cfRule>
  </conditionalFormatting>
  <conditionalFormatting sqref="C100:AG103">
    <cfRule type="cellIs" dxfId="200" priority="490" operator="equal">
      <formula>"雨"</formula>
    </cfRule>
    <cfRule type="cellIs" dxfId="199" priority="491" operator="equal">
      <formula>"休"</formula>
    </cfRule>
  </conditionalFormatting>
  <conditionalFormatting sqref="C108:AG111">
    <cfRule type="expression" dxfId="197" priority="944">
      <formula>WEEKDAY(C$108)=7</formula>
    </cfRule>
    <cfRule type="expression" dxfId="196" priority="945">
      <formula>WEEKDAY(C$108)=1</formula>
    </cfRule>
  </conditionalFormatting>
  <conditionalFormatting sqref="C112:AG113">
    <cfRule type="cellIs" priority="885" operator="equal">
      <formula>"中止,夏休,冬休"</formula>
    </cfRule>
  </conditionalFormatting>
  <conditionalFormatting sqref="C114:AG117">
    <cfRule type="cellIs" dxfId="195" priority="506" operator="equal">
      <formula>"雨"</formula>
    </cfRule>
    <cfRule type="cellIs" dxfId="194" priority="507" operator="equal">
      <formula>"休"</formula>
    </cfRule>
  </conditionalFormatting>
  <conditionalFormatting sqref="C122:AG125">
    <cfRule type="expression" dxfId="192" priority="943">
      <formula>WEEKDAY(C$122)=1</formula>
    </cfRule>
    <cfRule type="expression" dxfId="191" priority="942">
      <formula>WEEKDAY(C$122)=7</formula>
    </cfRule>
  </conditionalFormatting>
  <conditionalFormatting sqref="C126:AG127">
    <cfRule type="cellIs" priority="881" operator="equal">
      <formula>"中止,夏休,冬休"</formula>
    </cfRule>
  </conditionalFormatting>
  <conditionalFormatting sqref="C128:AG131">
    <cfRule type="cellIs" dxfId="190" priority="522" operator="equal">
      <formula>"雨"</formula>
    </cfRule>
    <cfRule type="cellIs" dxfId="189" priority="523" operator="equal">
      <formula>"休"</formula>
    </cfRule>
  </conditionalFormatting>
  <conditionalFormatting sqref="C136:AG139">
    <cfRule type="expression" dxfId="187" priority="941">
      <formula>WEEKDAY(C$136)=1</formula>
    </cfRule>
    <cfRule type="expression" dxfId="186" priority="940">
      <formula>WEEKDAY(C$136)=7</formula>
    </cfRule>
  </conditionalFormatting>
  <conditionalFormatting sqref="C140:AG141">
    <cfRule type="cellIs" priority="877" operator="equal">
      <formula>"中止,夏休,冬休"</formula>
    </cfRule>
  </conditionalFormatting>
  <conditionalFormatting sqref="C142:AG145">
    <cfRule type="cellIs" dxfId="185" priority="600" operator="equal">
      <formula>"雨"</formula>
    </cfRule>
    <cfRule type="cellIs" dxfId="184" priority="601" operator="equal">
      <formula>"休"</formula>
    </cfRule>
  </conditionalFormatting>
  <conditionalFormatting sqref="C150:AG153">
    <cfRule type="expression" dxfId="182" priority="939">
      <formula>WEEKDAY(C$150)=1</formula>
    </cfRule>
    <cfRule type="expression" dxfId="181" priority="938">
      <formula>WEEKDAY(C$150)=7</formula>
    </cfRule>
  </conditionalFormatting>
  <conditionalFormatting sqref="C154:AG155">
    <cfRule type="cellIs" priority="873" operator="equal">
      <formula>"中止,夏休,冬休"</formula>
    </cfRule>
  </conditionalFormatting>
  <conditionalFormatting sqref="C156:AG159">
    <cfRule type="cellIs" dxfId="180" priority="820" operator="equal">
      <formula>"休"</formula>
    </cfRule>
    <cfRule type="cellIs" dxfId="179" priority="819" operator="equal">
      <formula>"雨"</formula>
    </cfRule>
  </conditionalFormatting>
  <conditionalFormatting sqref="C164:AG167">
    <cfRule type="expression" dxfId="177" priority="936">
      <formula>WEEKDAY(C$164)=7</formula>
    </cfRule>
    <cfRule type="expression" dxfId="176" priority="937">
      <formula>WEEKDAY(C$164)=1</formula>
    </cfRule>
  </conditionalFormatting>
  <conditionalFormatting sqref="C168:AG169">
    <cfRule type="cellIs" priority="868" operator="equal">
      <formula>"中止,夏休,冬休"</formula>
    </cfRule>
  </conditionalFormatting>
  <conditionalFormatting sqref="C170:AG173">
    <cfRule type="cellIs" dxfId="175" priority="870" operator="equal">
      <formula>"休"</formula>
    </cfRule>
    <cfRule type="cellIs" dxfId="174" priority="869" operator="equal">
      <formula>"雨"</formula>
    </cfRule>
  </conditionalFormatting>
  <conditionalFormatting sqref="C178:AG181">
    <cfRule type="expression" dxfId="172" priority="934">
      <formula>WEEKDAY(C$178)=7</formula>
    </cfRule>
    <cfRule type="expression" dxfId="171" priority="935">
      <formula>WEEKDAY(C$178)=1</formula>
    </cfRule>
  </conditionalFormatting>
  <conditionalFormatting sqref="C182:AG183">
    <cfRule type="cellIs" priority="864" operator="equal">
      <formula>"中止,夏休,冬休"</formula>
    </cfRule>
  </conditionalFormatting>
  <conditionalFormatting sqref="C184:AG187">
    <cfRule type="cellIs" dxfId="170" priority="865" operator="equal">
      <formula>"雨"</formula>
    </cfRule>
    <cfRule type="cellIs" dxfId="169" priority="866" operator="equal">
      <formula>"休"</formula>
    </cfRule>
  </conditionalFormatting>
  <conditionalFormatting sqref="C192:AG195">
    <cfRule type="expression" dxfId="167" priority="933">
      <formula>WEEKDAY(C$192)=1</formula>
    </cfRule>
    <cfRule type="expression" dxfId="166" priority="932">
      <formula>WEEKDAY(C$192)=7</formula>
    </cfRule>
  </conditionalFormatting>
  <conditionalFormatting sqref="C196:AG197">
    <cfRule type="cellIs" priority="860" operator="equal">
      <formula>"中止,夏休,冬休"</formula>
    </cfRule>
  </conditionalFormatting>
  <conditionalFormatting sqref="C198:AG201">
    <cfRule type="cellIs" dxfId="165" priority="861" operator="equal">
      <formula>"雨"</formula>
    </cfRule>
    <cfRule type="cellIs" dxfId="164" priority="862" operator="equal">
      <formula>"休"</formula>
    </cfRule>
  </conditionalFormatting>
  <conditionalFormatting sqref="C206:AG209">
    <cfRule type="expression" dxfId="162" priority="930">
      <formula>WEEKDAY(C$206)=7</formula>
    </cfRule>
    <cfRule type="expression" dxfId="161" priority="931">
      <formula>WEEKDAY(C$206)=1</formula>
    </cfRule>
  </conditionalFormatting>
  <conditionalFormatting sqref="C210:AG211">
    <cfRule type="cellIs" priority="856" operator="equal">
      <formula>"中止,夏休,冬休"</formula>
    </cfRule>
  </conditionalFormatting>
  <conditionalFormatting sqref="C212:AG215">
    <cfRule type="cellIs" dxfId="160" priority="858" operator="equal">
      <formula>"休"</formula>
    </cfRule>
    <cfRule type="cellIs" dxfId="159" priority="857" operator="equal">
      <formula>"雨"</formula>
    </cfRule>
  </conditionalFormatting>
  <conditionalFormatting sqref="C220:AG223">
    <cfRule type="expression" dxfId="157" priority="928">
      <formula>WEEKDAY(C$220)=7</formula>
    </cfRule>
    <cfRule type="expression" dxfId="156" priority="929">
      <formula>WEEKDAY(C$220)=1</formula>
    </cfRule>
  </conditionalFormatting>
  <conditionalFormatting sqref="C224:AG225">
    <cfRule type="cellIs" priority="852" operator="equal">
      <formula>"中止,夏休,冬休"</formula>
    </cfRule>
  </conditionalFormatting>
  <conditionalFormatting sqref="C226:AG229">
    <cfRule type="cellIs" dxfId="155" priority="853" operator="equal">
      <formula>"雨"</formula>
    </cfRule>
    <cfRule type="cellIs" dxfId="154" priority="854" operator="equal">
      <formula>"休"</formula>
    </cfRule>
  </conditionalFormatting>
  <conditionalFormatting sqref="C234:AG237">
    <cfRule type="expression" dxfId="152" priority="927">
      <formula>WEEKDAY(C$234)=1</formula>
    </cfRule>
    <cfRule type="expression" dxfId="151" priority="926">
      <formula>WEEKDAY(C$234)=7</formula>
    </cfRule>
  </conditionalFormatting>
  <conditionalFormatting sqref="C238:AG239">
    <cfRule type="cellIs" priority="848" operator="equal">
      <formula>"中止,夏休,冬休"</formula>
    </cfRule>
  </conditionalFormatting>
  <conditionalFormatting sqref="C240:AG243">
    <cfRule type="cellIs" dxfId="150" priority="850" operator="equal">
      <formula>"休"</formula>
    </cfRule>
    <cfRule type="cellIs" dxfId="149" priority="849" operator="equal">
      <formula>"雨"</formula>
    </cfRule>
  </conditionalFormatting>
  <conditionalFormatting sqref="C248:AG251">
    <cfRule type="expression" dxfId="147" priority="925">
      <formula>WEEKDAY(C$248)=1</formula>
    </cfRule>
    <cfRule type="expression" dxfId="146" priority="924">
      <formula>WEEKDAY(C$248)=7</formula>
    </cfRule>
  </conditionalFormatting>
  <conditionalFormatting sqref="C252:AG253">
    <cfRule type="cellIs" priority="844" operator="equal">
      <formula>"中止,夏休,冬休"</formula>
    </cfRule>
  </conditionalFormatting>
  <conditionalFormatting sqref="C254:AG257">
    <cfRule type="cellIs" dxfId="145" priority="846" operator="equal">
      <formula>"休"</formula>
    </cfRule>
    <cfRule type="cellIs" dxfId="144" priority="845" operator="equal">
      <formula>"雨"</formula>
    </cfRule>
  </conditionalFormatting>
  <conditionalFormatting sqref="C262:AG265">
    <cfRule type="expression" dxfId="142" priority="923">
      <formula>WEEKDAY(C$262)=1</formula>
    </cfRule>
    <cfRule type="expression" dxfId="141" priority="922">
      <formula>WEEKDAY(C$262)=7</formula>
    </cfRule>
  </conditionalFormatting>
  <conditionalFormatting sqref="C266:AG267">
    <cfRule type="cellIs" priority="840" operator="equal">
      <formula>"中止,夏休,冬休"</formula>
    </cfRule>
  </conditionalFormatting>
  <conditionalFormatting sqref="C268:AG271">
    <cfRule type="cellIs" dxfId="140" priority="841" operator="equal">
      <formula>"雨"</formula>
    </cfRule>
    <cfRule type="cellIs" dxfId="139" priority="842" operator="equal">
      <formula>"休"</formula>
    </cfRule>
  </conditionalFormatting>
  <conditionalFormatting sqref="C276:AG279">
    <cfRule type="expression" dxfId="137" priority="920">
      <formula>WEEKDAY(C$276)=7</formula>
    </cfRule>
    <cfRule type="expression" dxfId="136" priority="921">
      <formula>WEEKDAY(C$276)=1</formula>
    </cfRule>
  </conditionalFormatting>
  <conditionalFormatting sqref="C280:AG281">
    <cfRule type="cellIs" priority="836" operator="equal">
      <formula>"中止,夏休,冬休"</formula>
    </cfRule>
  </conditionalFormatting>
  <conditionalFormatting sqref="C282:AG285">
    <cfRule type="cellIs" dxfId="135" priority="837" operator="equal">
      <formula>"雨"</formula>
    </cfRule>
    <cfRule type="cellIs" dxfId="134" priority="838" operator="equal">
      <formula>"休"</formula>
    </cfRule>
  </conditionalFormatting>
  <conditionalFormatting sqref="C290:AG293">
    <cfRule type="expression" dxfId="132" priority="918">
      <formula>WEEKDAY(C$290)=7</formula>
    </cfRule>
    <cfRule type="expression" dxfId="131" priority="919">
      <formula>WEEKDAY(C$290)=1</formula>
    </cfRule>
  </conditionalFormatting>
  <conditionalFormatting sqref="C294:AG295">
    <cfRule type="cellIs" priority="832" operator="equal">
      <formula>"中止,夏休,冬休"</formula>
    </cfRule>
  </conditionalFormatting>
  <conditionalFormatting sqref="C296:AG299">
    <cfRule type="cellIs" dxfId="130" priority="834" operator="equal">
      <formula>"休"</formula>
    </cfRule>
    <cfRule type="cellIs" dxfId="129" priority="833" operator="equal">
      <formula>"雨"</formula>
    </cfRule>
  </conditionalFormatting>
  <conditionalFormatting sqref="AH2:AH5">
    <cfRule type="expression" dxfId="127" priority="351">
      <formula>$AH$5="未達成"</formula>
    </cfRule>
  </conditionalFormatting>
  <conditionalFormatting sqref="AI18">
    <cfRule type="cellIs" dxfId="126" priority="348" operator="lessThan">
      <formula>0.285</formula>
    </cfRule>
  </conditionalFormatting>
  <conditionalFormatting sqref="AI19">
    <cfRule type="expression" dxfId="125" priority="346">
      <formula>AI19="NG"</formula>
    </cfRule>
  </conditionalFormatting>
  <conditionalFormatting sqref="AI32">
    <cfRule type="cellIs" dxfId="124" priority="347" operator="lessThan">
      <formula>0.285</formula>
    </cfRule>
  </conditionalFormatting>
  <conditionalFormatting sqref="AI33">
    <cfRule type="expression" dxfId="123" priority="326">
      <formula>AI33="NG"</formula>
    </cfRule>
  </conditionalFormatting>
  <conditionalFormatting sqref="AI46">
    <cfRule type="cellIs" dxfId="122" priority="345" operator="lessThan">
      <formula>0.285</formula>
    </cfRule>
  </conditionalFormatting>
  <conditionalFormatting sqref="AI47">
    <cfRule type="expression" dxfId="121" priority="325">
      <formula>AI47="NG"</formula>
    </cfRule>
  </conditionalFormatting>
  <conditionalFormatting sqref="AI60">
    <cfRule type="cellIs" dxfId="120" priority="344" operator="lessThan">
      <formula>0.285</formula>
    </cfRule>
  </conditionalFormatting>
  <conditionalFormatting sqref="AI61">
    <cfRule type="expression" dxfId="119" priority="324">
      <formula>AI61="NG"</formula>
    </cfRule>
  </conditionalFormatting>
  <conditionalFormatting sqref="AI74">
    <cfRule type="cellIs" dxfId="118" priority="343" operator="lessThan">
      <formula>0.285</formula>
    </cfRule>
  </conditionalFormatting>
  <conditionalFormatting sqref="AI75">
    <cfRule type="expression" dxfId="117" priority="323">
      <formula>AI75="NG"</formula>
    </cfRule>
  </conditionalFormatting>
  <conditionalFormatting sqref="AI88">
    <cfRule type="cellIs" dxfId="116" priority="342" operator="lessThan">
      <formula>0.285</formula>
    </cfRule>
  </conditionalFormatting>
  <conditionalFormatting sqref="AI89">
    <cfRule type="expression" dxfId="115" priority="322">
      <formula>AI89="NG"</formula>
    </cfRule>
  </conditionalFormatting>
  <conditionalFormatting sqref="AI102">
    <cfRule type="cellIs" dxfId="114" priority="341" operator="lessThan">
      <formula>0.285</formula>
    </cfRule>
  </conditionalFormatting>
  <conditionalFormatting sqref="AI103">
    <cfRule type="expression" dxfId="113" priority="321">
      <formula>AI103="NG"</formula>
    </cfRule>
  </conditionalFormatting>
  <conditionalFormatting sqref="AI116">
    <cfRule type="cellIs" dxfId="112" priority="340" operator="lessThan">
      <formula>0.285</formula>
    </cfRule>
  </conditionalFormatting>
  <conditionalFormatting sqref="AI117">
    <cfRule type="expression" dxfId="111" priority="320">
      <formula>AI117="NG"</formula>
    </cfRule>
  </conditionalFormatting>
  <conditionalFormatting sqref="AI130">
    <cfRule type="cellIs" dxfId="110" priority="339" operator="lessThan">
      <formula>0.285</formula>
    </cfRule>
  </conditionalFormatting>
  <conditionalFormatting sqref="AI131">
    <cfRule type="expression" dxfId="109" priority="319">
      <formula>AI131="NG"</formula>
    </cfRule>
  </conditionalFormatting>
  <conditionalFormatting sqref="AI144">
    <cfRule type="cellIs" dxfId="108" priority="338" operator="lessThan">
      <formula>0.285</formula>
    </cfRule>
  </conditionalFormatting>
  <conditionalFormatting sqref="AI145">
    <cfRule type="expression" dxfId="107" priority="318">
      <formula>AI145="NG"</formula>
    </cfRule>
  </conditionalFormatting>
  <conditionalFormatting sqref="AI158">
    <cfRule type="cellIs" dxfId="106" priority="337" operator="lessThan">
      <formula>0.285</formula>
    </cfRule>
  </conditionalFormatting>
  <conditionalFormatting sqref="AI159">
    <cfRule type="expression" dxfId="105" priority="317">
      <formula>AI159="NG"</formula>
    </cfRule>
  </conditionalFormatting>
  <conditionalFormatting sqref="AI172">
    <cfRule type="cellIs" dxfId="104" priority="336" operator="lessThan">
      <formula>0.285</formula>
    </cfRule>
  </conditionalFormatting>
  <conditionalFormatting sqref="AI173">
    <cfRule type="expression" dxfId="103" priority="316">
      <formula>AI173="NG"</formula>
    </cfRule>
  </conditionalFormatting>
  <conditionalFormatting sqref="AI186">
    <cfRule type="cellIs" dxfId="102" priority="335" operator="lessThan">
      <formula>0.285</formula>
    </cfRule>
  </conditionalFormatting>
  <conditionalFormatting sqref="AI187">
    <cfRule type="expression" dxfId="101" priority="315">
      <formula>AI187="NG"</formula>
    </cfRule>
  </conditionalFormatting>
  <conditionalFormatting sqref="AI200">
    <cfRule type="cellIs" dxfId="100" priority="334" operator="lessThan">
      <formula>0.285</formula>
    </cfRule>
  </conditionalFormatting>
  <conditionalFormatting sqref="AI201">
    <cfRule type="expression" dxfId="99" priority="314">
      <formula>AI201="NG"</formula>
    </cfRule>
  </conditionalFormatting>
  <conditionalFormatting sqref="AI214">
    <cfRule type="cellIs" dxfId="98" priority="333" operator="lessThan">
      <formula>0.285</formula>
    </cfRule>
  </conditionalFormatting>
  <conditionalFormatting sqref="AI215">
    <cfRule type="expression" dxfId="97" priority="313">
      <formula>AI215="NG"</formula>
    </cfRule>
  </conditionalFormatting>
  <conditionalFormatting sqref="AI228">
    <cfRule type="cellIs" dxfId="96" priority="332" operator="lessThan">
      <formula>0.285</formula>
    </cfRule>
  </conditionalFormatting>
  <conditionalFormatting sqref="AI229">
    <cfRule type="expression" dxfId="95" priority="312">
      <formula>AI229="NG"</formula>
    </cfRule>
  </conditionalFormatting>
  <conditionalFormatting sqref="AI242">
    <cfRule type="cellIs" dxfId="94" priority="331" operator="lessThan">
      <formula>0.285</formula>
    </cfRule>
  </conditionalFormatting>
  <conditionalFormatting sqref="AI243">
    <cfRule type="expression" dxfId="93" priority="311">
      <formula>AI243="NG"</formula>
    </cfRule>
  </conditionalFormatting>
  <conditionalFormatting sqref="AI256">
    <cfRule type="cellIs" dxfId="92" priority="330" operator="lessThan">
      <formula>0.285</formula>
    </cfRule>
  </conditionalFormatting>
  <conditionalFormatting sqref="AI257">
    <cfRule type="expression" dxfId="91" priority="310">
      <formula>AI257="NG"</formula>
    </cfRule>
  </conditionalFormatting>
  <conditionalFormatting sqref="AI270">
    <cfRule type="cellIs" dxfId="90" priority="329" operator="lessThan">
      <formula>0.285</formula>
    </cfRule>
  </conditionalFormatting>
  <conditionalFormatting sqref="AI271">
    <cfRule type="expression" dxfId="89" priority="309">
      <formula>AI271="NG"</formula>
    </cfRule>
  </conditionalFormatting>
  <conditionalFormatting sqref="AI284">
    <cfRule type="cellIs" dxfId="88" priority="328" operator="lessThan">
      <formula>0.285</formula>
    </cfRule>
  </conditionalFormatting>
  <conditionalFormatting sqref="AI285">
    <cfRule type="expression" dxfId="87" priority="308">
      <formula>AI285="NG"</formula>
    </cfRule>
  </conditionalFormatting>
  <conditionalFormatting sqref="AI298">
    <cfRule type="cellIs" dxfId="86" priority="327" operator="lessThan">
      <formula>0.285</formula>
    </cfRule>
  </conditionalFormatting>
  <conditionalFormatting sqref="AI299">
    <cfRule type="expression" dxfId="85" priority="307">
      <formula>AI299="NG"</formula>
    </cfRule>
  </conditionalFormatting>
  <conditionalFormatting sqref="AL19">
    <cfRule type="expression" dxfId="84" priority="373">
      <formula>AL19="NG"</formula>
    </cfRule>
  </conditionalFormatting>
  <conditionalFormatting sqref="AL33">
    <cfRule type="expression" dxfId="83" priority="372">
      <formula>AL33="NG"</formula>
    </cfRule>
  </conditionalFormatting>
  <conditionalFormatting sqref="AL47">
    <cfRule type="expression" dxfId="82" priority="371">
      <formula>AL47="NG"</formula>
    </cfRule>
  </conditionalFormatting>
  <conditionalFormatting sqref="AL61">
    <cfRule type="expression" dxfId="81" priority="370">
      <formula>AL61="NG"</formula>
    </cfRule>
  </conditionalFormatting>
  <conditionalFormatting sqref="AL75">
    <cfRule type="expression" dxfId="80" priority="369">
      <formula>AL75="NG"</formula>
    </cfRule>
  </conditionalFormatting>
  <conditionalFormatting sqref="AL89">
    <cfRule type="expression" dxfId="79" priority="368">
      <formula>AL89="NG"</formula>
    </cfRule>
  </conditionalFormatting>
  <conditionalFormatting sqref="AL103">
    <cfRule type="expression" dxfId="78" priority="367">
      <formula>AL103="NG"</formula>
    </cfRule>
  </conditionalFormatting>
  <conditionalFormatting sqref="AL117">
    <cfRule type="expression" dxfId="77" priority="366">
      <formula>AL117="NG"</formula>
    </cfRule>
  </conditionalFormatting>
  <conditionalFormatting sqref="AL131">
    <cfRule type="expression" dxfId="76" priority="365">
      <formula>AL131="NG"</formula>
    </cfRule>
  </conditionalFormatting>
  <conditionalFormatting sqref="AL145">
    <cfRule type="expression" dxfId="75" priority="364">
      <formula>AL145="NG"</formula>
    </cfRule>
  </conditionalFormatting>
  <conditionalFormatting sqref="AL159">
    <cfRule type="expression" dxfId="74" priority="363">
      <formula>AL159="NG"</formula>
    </cfRule>
  </conditionalFormatting>
  <conditionalFormatting sqref="AL173">
    <cfRule type="expression" dxfId="73" priority="362">
      <formula>AL173="NG"</formula>
    </cfRule>
  </conditionalFormatting>
  <conditionalFormatting sqref="AL187">
    <cfRule type="expression" dxfId="72" priority="361">
      <formula>AL187="NG"</formula>
    </cfRule>
  </conditionalFormatting>
  <conditionalFormatting sqref="AL201">
    <cfRule type="expression" dxfId="71" priority="360">
      <formula>AL201="NG"</formula>
    </cfRule>
  </conditionalFormatting>
  <conditionalFormatting sqref="AL215">
    <cfRule type="expression" dxfId="70" priority="359">
      <formula>AL215="NG"</formula>
    </cfRule>
  </conditionalFormatting>
  <conditionalFormatting sqref="AL229">
    <cfRule type="expression" dxfId="69" priority="358">
      <formula>AL229="NG"</formula>
    </cfRule>
  </conditionalFormatting>
  <conditionalFormatting sqref="AL243">
    <cfRule type="expression" dxfId="68" priority="357">
      <formula>AL243="NG"</formula>
    </cfRule>
  </conditionalFormatting>
  <conditionalFormatting sqref="AL257">
    <cfRule type="expression" dxfId="67" priority="356">
      <formula>AL257="NG"</formula>
    </cfRule>
  </conditionalFormatting>
  <conditionalFormatting sqref="AL271">
    <cfRule type="expression" dxfId="66" priority="355">
      <formula>AL271="NG"</formula>
    </cfRule>
  </conditionalFormatting>
  <conditionalFormatting sqref="AL285">
    <cfRule type="expression" dxfId="65" priority="354">
      <formula>AL285="NG"</formula>
    </cfRule>
  </conditionalFormatting>
  <conditionalFormatting sqref="AL299">
    <cfRule type="expression" dxfId="64" priority="353">
      <formula>AL299="NG"</formula>
    </cfRule>
  </conditionalFormatting>
  <dataValidations count="3">
    <dataValidation type="list" allowBlank="1" showInputMessage="1" showErrorMessage="1" sqref="C294:AG295 C14:AG15 C28:AG29 C42:AG43 C56:AG57 C70:AG71 C84:AG85 C98:AG99 C112:AG113 C126:AG127 C140:AG141 C154:AG155 C168:AG169 C182:AG183 C196:AG197 C210:AG211 C224:AG225 C238:AG239 C252:AG253 C266:AG267 C280:AG281" xr:uid="{00000000-0002-0000-0000-000000000000}">
      <formula1>"準備,片付,中止,夏休,冬休"</formula1>
    </dataValidation>
    <dataValidation type="list" showInputMessage="1" showErrorMessage="1" sqref="AA142:AA143 C158:AG159 E30:F31 C298:AG299 V58:V59 S72:S73 AD86:AD87 AB100:AB101 Y114:Y115 AD128:AD129 C172:AG173 C186:AG187 C200:AG201 C214:AG215 C228:AG229 C242:AG243 C256:AG257 C270:AG271 C284:AG285 C74:AG75 S30:T31 L30:M31 AF30:AF31 H58:H59 O58:O59 AC58:AC59 AE44:AE45 E72:E73 L72:L73 C46:AG47 C60:AG61 I86:I87 P86:P87 W86:W87 C130:AG131 G100:G101 N100:N101 U100:U101 C88:AG89 D114:D115 K114:K115 R114:R115 C102:AG103 I128:I129 P128:P129 W128:W129 C116:AG117 F142:F143 M142:M143 T142:T143 C144:AG145 AB32:AG33 J44:J45 Q44:Q45 X44:X45 C32:Y33 Z30:AA33 Z72:Z73 C18:N19 P18:AG19" xr:uid="{00000000-0002-0000-0000-000001000000}">
      <formula1>"休,雨"</formula1>
    </dataValidation>
    <dataValidation type="list" allowBlank="1" showInputMessage="1" showErrorMessage="1" sqref="AB142:AG143 C58:G59 C156:AG157 C296:AG297 P58:U59 M72:R73 AF44:AG45 AE86:AG87 O100:T101 S114:X115 AE128:AG129 C170:AG171 C184:AG185 C198:AG199 C212:AG213 C226:AG227 C240:AG241 C254:AG255 C268:AG269 C282:AG283 U30:Y31 T72:Y73 C44:I45 Y44:AD45 G30:K31 N30:R31 AD58:AG59 C30:D31 K44:P45 I58:N59 AG30:AG31 R44:W45 C72:D73 AA72:AG73 Q128:V129 W58:AB59 F72:K73 C86:H87 J86:O87 Q86:V87 X86:AC87 E114:J115 V100:AA101 C100:F101 C114:C115 H100:M101 AC100:AG101 L114:Q115 Z114:AG115 J128:O129 C128:H129 X128:AC129 C142:E143 G142:L143 N142:S143 U142:Z143 AB30:AE31 C16:AG17" xr:uid="{00000000-0002-0000-0000-000002000000}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61" fitToHeight="0" orientation="portrait" r:id="rId1"/>
  <rowBreaks count="2" manualBreakCount="2">
    <brk id="132" max="34" man="1"/>
    <brk id="259" max="3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9" id="{3679D331-6846-4B77-A106-518FDC830ECA}">
            <xm:f>COUNTIF(祝日!$C$3:$C$39,C10)&gt;0</xm:f>
            <x14:dxf>
              <fill>
                <patternFill>
                  <bgColor rgb="FFFF0000"/>
                </patternFill>
              </fill>
            </x14:dxf>
          </x14:cfRule>
          <xm:sqref>C10:AG12</xm:sqref>
        </x14:conditionalFormatting>
        <x14:conditionalFormatting xmlns:xm="http://schemas.microsoft.com/office/excel/2006/main">
          <x14:cfRule type="expression" priority="282" id="{70BC7E2D-DC12-442B-B38F-C2B6BEABE873}">
            <xm:f>COUNTIF(祝日!$C$3:$C$39,C24)&gt;0</xm:f>
            <x14:dxf>
              <fill>
                <patternFill>
                  <bgColor rgb="FFFF0000"/>
                </patternFill>
              </fill>
            </x14:dxf>
          </x14:cfRule>
          <xm:sqref>C24:AG26</xm:sqref>
        </x14:conditionalFormatting>
        <x14:conditionalFormatting xmlns:xm="http://schemas.microsoft.com/office/excel/2006/main">
          <x14:cfRule type="expression" priority="279" id="{4BB09D5B-0E2F-42AB-BD05-69E4512847D6}">
            <xm:f>COUNTIF(祝日!$D$3:$D$39,C27)&gt;0</xm:f>
            <x14:dxf>
              <fill>
                <patternFill>
                  <bgColor rgb="FFFF0000"/>
                </patternFill>
              </fill>
            </x14:dxf>
          </x14:cfRule>
          <xm:sqref>C27:AG27</xm:sqref>
        </x14:conditionalFormatting>
        <x14:conditionalFormatting xmlns:xm="http://schemas.microsoft.com/office/excel/2006/main">
          <x14:cfRule type="expression" priority="254" id="{36652F66-E810-41CC-B1EF-625E770C85DA}">
            <xm:f>COUNTIF(祝日!$C$3:$C$39,C38)&gt;0</xm:f>
            <x14:dxf>
              <fill>
                <patternFill>
                  <bgColor rgb="FFFF0000"/>
                </patternFill>
              </fill>
            </x14:dxf>
          </x14:cfRule>
          <xm:sqref>C38:AG40</xm:sqref>
        </x14:conditionalFormatting>
        <x14:conditionalFormatting xmlns:xm="http://schemas.microsoft.com/office/excel/2006/main">
          <x14:cfRule type="expression" priority="89" id="{34A565D4-7782-46F5-9995-C59A927B3F0E}">
            <xm:f>COUNTIF(祝日!$C$3:$C$39,C52)&gt;0</xm:f>
            <x14:dxf>
              <fill>
                <patternFill>
                  <bgColor rgb="FFFF0000"/>
                </patternFill>
              </fill>
            </x14:dxf>
          </x14:cfRule>
          <xm:sqref>C52:AG54</xm:sqref>
        </x14:conditionalFormatting>
        <x14:conditionalFormatting xmlns:xm="http://schemas.microsoft.com/office/excel/2006/main">
          <x14:cfRule type="expression" priority="23" id="{46299D24-92C4-4738-B321-E3895216EBE1}">
            <xm:f>COUNTIF(祝日!$C$3:$C$39,C66)&gt;0</xm:f>
            <x14:dxf>
              <fill>
                <patternFill>
                  <bgColor rgb="FFFF0000"/>
                </patternFill>
              </fill>
            </x14:dxf>
          </x14:cfRule>
          <xm:sqref>C66:AG68</xm:sqref>
        </x14:conditionalFormatting>
        <x14:conditionalFormatting xmlns:xm="http://schemas.microsoft.com/office/excel/2006/main">
          <x14:cfRule type="expression" priority="18" id="{D590E501-9DA9-498F-8C14-B129A2AF2AEF}">
            <xm:f>COUNTIF(祝日!$C$3:$C$39,C80)&gt;0</xm:f>
            <x14:dxf>
              <fill>
                <patternFill>
                  <bgColor rgb="FFFF0000"/>
                </patternFill>
              </fill>
            </x14:dxf>
          </x14:cfRule>
          <xm:sqref>C80:AG82</xm:sqref>
        </x14:conditionalFormatting>
        <x14:conditionalFormatting xmlns:xm="http://schemas.microsoft.com/office/excel/2006/main">
          <x14:cfRule type="expression" priority="17" id="{669A846F-553D-4FF3-8DDB-77043A9AEBCC}">
            <xm:f>COUNTIF(祝日!$C$3:$C$39,C94)&gt;0</xm:f>
            <x14:dxf>
              <fill>
                <patternFill>
                  <bgColor rgb="FFFF0000"/>
                </patternFill>
              </fill>
            </x14:dxf>
          </x14:cfRule>
          <xm:sqref>C94:AG96</xm:sqref>
        </x14:conditionalFormatting>
        <x14:conditionalFormatting xmlns:xm="http://schemas.microsoft.com/office/excel/2006/main">
          <x14:cfRule type="expression" priority="16" id="{F1013398-A768-4AC4-A549-5B050229536C}">
            <xm:f>COUNTIF(祝日!$C$3:$C$39,C108)&gt;0</xm:f>
            <x14:dxf>
              <fill>
                <patternFill>
                  <bgColor rgb="FFFF0000"/>
                </patternFill>
              </fill>
            </x14:dxf>
          </x14:cfRule>
          <xm:sqref>C108:AG110</xm:sqref>
        </x14:conditionalFormatting>
        <x14:conditionalFormatting xmlns:xm="http://schemas.microsoft.com/office/excel/2006/main">
          <x14:cfRule type="expression" priority="15" id="{8F6C7A91-49CC-4F6D-AE92-627D89D2684A}">
            <xm:f>COUNTIF(祝日!$C$3:$C$39,C122)&gt;0</xm:f>
            <x14:dxf>
              <fill>
                <patternFill>
                  <bgColor rgb="FFFF0000"/>
                </patternFill>
              </fill>
            </x14:dxf>
          </x14:cfRule>
          <xm:sqref>C122:AG124</xm:sqref>
        </x14:conditionalFormatting>
        <x14:conditionalFormatting xmlns:xm="http://schemas.microsoft.com/office/excel/2006/main">
          <x14:cfRule type="expression" priority="14" id="{F3396E59-21D2-48F9-A17D-1F58EC707BAC}">
            <xm:f>COUNTIF(祝日!$C$3:$C$39,C136)&gt;0</xm:f>
            <x14:dxf>
              <fill>
                <patternFill>
                  <bgColor rgb="FFFF0000"/>
                </patternFill>
              </fill>
            </x14:dxf>
          </x14:cfRule>
          <xm:sqref>C136:AG138</xm:sqref>
        </x14:conditionalFormatting>
        <x14:conditionalFormatting xmlns:xm="http://schemas.microsoft.com/office/excel/2006/main">
          <x14:cfRule type="expression" priority="13" id="{836A7D5F-36CC-4D87-BD80-749CAFA824D6}">
            <xm:f>COUNTIF(祝日!$C$3:$C$39,C150)&gt;0</xm:f>
            <x14:dxf>
              <fill>
                <patternFill>
                  <bgColor rgb="FFFF0000"/>
                </patternFill>
              </fill>
            </x14:dxf>
          </x14:cfRule>
          <xm:sqref>C150:AG152</xm:sqref>
        </x14:conditionalFormatting>
        <x14:conditionalFormatting xmlns:xm="http://schemas.microsoft.com/office/excel/2006/main">
          <x14:cfRule type="expression" priority="12" id="{5BC653C8-FD47-4210-953A-F3A109DF6D03}">
            <xm:f>COUNTIF(祝日!$C$3:$C$39,C164)&gt;0</xm:f>
            <x14:dxf>
              <fill>
                <patternFill>
                  <bgColor rgb="FFFF0000"/>
                </patternFill>
              </fill>
            </x14:dxf>
          </x14:cfRule>
          <xm:sqref>C164:AG166</xm:sqref>
        </x14:conditionalFormatting>
        <x14:conditionalFormatting xmlns:xm="http://schemas.microsoft.com/office/excel/2006/main">
          <x14:cfRule type="expression" priority="11" id="{345559F5-821C-4D37-BA63-E700446B8360}">
            <xm:f>COUNTIF(祝日!$C$3:$C$39,C178)&gt;0</xm:f>
            <x14:dxf>
              <fill>
                <patternFill>
                  <bgColor rgb="FFFF0000"/>
                </patternFill>
              </fill>
            </x14:dxf>
          </x14:cfRule>
          <xm:sqref>C178:AG180</xm:sqref>
        </x14:conditionalFormatting>
        <x14:conditionalFormatting xmlns:xm="http://schemas.microsoft.com/office/excel/2006/main">
          <x14:cfRule type="expression" priority="10" id="{7E44F603-DACB-4599-8ED5-70F8E690ADDC}">
            <xm:f>COUNTIF(祝日!$C$3:$C$39,C192)&gt;0</xm:f>
            <x14:dxf>
              <fill>
                <patternFill>
                  <bgColor rgb="FFFF0000"/>
                </patternFill>
              </fill>
            </x14:dxf>
          </x14:cfRule>
          <xm:sqref>C192:AG194</xm:sqref>
        </x14:conditionalFormatting>
        <x14:conditionalFormatting xmlns:xm="http://schemas.microsoft.com/office/excel/2006/main">
          <x14:cfRule type="expression" priority="9" id="{60DB9970-A725-4CB7-A7D5-DD8847E430D9}">
            <xm:f>COUNTIF(祝日!$C$3:$C$39,C206)&gt;0</xm:f>
            <x14:dxf>
              <fill>
                <patternFill>
                  <bgColor rgb="FFFF0000"/>
                </patternFill>
              </fill>
            </x14:dxf>
          </x14:cfRule>
          <xm:sqref>C206:AG208</xm:sqref>
        </x14:conditionalFormatting>
        <x14:conditionalFormatting xmlns:xm="http://schemas.microsoft.com/office/excel/2006/main">
          <x14:cfRule type="expression" priority="7" id="{5EC0F5D9-01DB-4B0D-A772-8FDA3D494CC7}">
            <xm:f>COUNTIF(祝日!$C$3:$C$39,C220)&gt;0</xm:f>
            <x14:dxf>
              <fill>
                <patternFill>
                  <bgColor rgb="FFFF0000"/>
                </patternFill>
              </fill>
            </x14:dxf>
          </x14:cfRule>
          <xm:sqref>C220:AG222</xm:sqref>
        </x14:conditionalFormatting>
        <x14:conditionalFormatting xmlns:xm="http://schemas.microsoft.com/office/excel/2006/main">
          <x14:cfRule type="expression" priority="6" id="{D3DC53D4-0AEB-4578-AB98-39488AEA564B}">
            <xm:f>COUNTIF(祝日!$C$3:$C$39,C234)&gt;0</xm:f>
            <x14:dxf>
              <fill>
                <patternFill>
                  <bgColor rgb="FFFF0000"/>
                </patternFill>
              </fill>
            </x14:dxf>
          </x14:cfRule>
          <xm:sqref>C234:AG236</xm:sqref>
        </x14:conditionalFormatting>
        <x14:conditionalFormatting xmlns:xm="http://schemas.microsoft.com/office/excel/2006/main">
          <x14:cfRule type="expression" priority="4" id="{6BBB6B17-13E9-4FF9-80A6-E15547A14D3A}">
            <xm:f>COUNTIF(祝日!$C$3:$C$39,C248)&gt;0</xm:f>
            <x14:dxf>
              <fill>
                <patternFill>
                  <bgColor rgb="FFFF0000"/>
                </patternFill>
              </fill>
            </x14:dxf>
          </x14:cfRule>
          <xm:sqref>C248:AG250</xm:sqref>
        </x14:conditionalFormatting>
        <x14:conditionalFormatting xmlns:xm="http://schemas.microsoft.com/office/excel/2006/main">
          <x14:cfRule type="expression" priority="3" id="{C4ECD8CE-1132-4807-A3DF-025F0D917B25}">
            <xm:f>COUNTIF(祝日!$C$3:$C$39,C262)&gt;0</xm:f>
            <x14:dxf>
              <fill>
                <patternFill>
                  <bgColor rgb="FFFF0000"/>
                </patternFill>
              </fill>
            </x14:dxf>
          </x14:cfRule>
          <xm:sqref>C262:AG264</xm:sqref>
        </x14:conditionalFormatting>
        <x14:conditionalFormatting xmlns:xm="http://schemas.microsoft.com/office/excel/2006/main">
          <x14:cfRule type="expression" priority="2" id="{F6F05638-0F85-4EB6-8391-47007139D61F}">
            <xm:f>COUNTIF(祝日!$C$3:$C$39,C276)&gt;0</xm:f>
            <x14:dxf>
              <fill>
                <patternFill>
                  <bgColor rgb="FFFF0000"/>
                </patternFill>
              </fill>
            </x14:dxf>
          </x14:cfRule>
          <xm:sqref>C276:AG278</xm:sqref>
        </x14:conditionalFormatting>
        <x14:conditionalFormatting xmlns:xm="http://schemas.microsoft.com/office/excel/2006/main">
          <x14:cfRule type="expression" priority="1" id="{99719131-97CA-4EAC-A494-BE21EE800FF5}">
            <xm:f>COUNTIF(祝日!$C$3:$C$39,C290)&gt;0</xm:f>
            <x14:dxf>
              <fill>
                <patternFill>
                  <bgColor rgb="FFFF0000"/>
                </patternFill>
              </fill>
            </x14:dxf>
          </x14:cfRule>
          <xm:sqref>C290:AG292</xm:sqref>
        </x14:conditionalFormatting>
        <x14:conditionalFormatting xmlns:xm="http://schemas.microsoft.com/office/excel/2006/main">
          <x14:cfRule type="expression" priority="28" id="{AD3B2FA6-5A0A-42C7-A86F-480D65BEC9CE}">
            <xm:f>COUNTIF(祝日!$C$3:$C$39,M66)&gt;0</xm:f>
            <x14:dxf>
              <fill>
                <patternFill>
                  <bgColor rgb="FFFF0000"/>
                </patternFill>
              </fill>
            </x14:dxf>
          </x14:cfRule>
          <xm:sqref>M66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L149"/>
  <sheetViews>
    <sheetView view="pageBreakPreview" topLeftCell="A62" zoomScale="75" zoomScaleNormal="100" zoomScaleSheetLayoutView="75" workbookViewId="0">
      <selection activeCell="L122" sqref="L122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bestFit="1" customWidth="1"/>
    <col min="36" max="39" width="0" style="4" hidden="1" customWidth="1"/>
    <col min="40" max="16384" width="9" style="4"/>
  </cols>
  <sheetData>
    <row r="1" spans="2:38" ht="19.5" thickBot="1" x14ac:dyDescent="0.2">
      <c r="B1" s="1" t="s">
        <v>51</v>
      </c>
      <c r="M1" s="3"/>
      <c r="AI1" s="5"/>
    </row>
    <row r="2" spans="2:38" ht="13.5" customHeight="1" thickBo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  <c r="R2" s="17"/>
      <c r="S2" s="19"/>
      <c r="T2" s="20"/>
      <c r="U2" s="123" t="s">
        <v>2</v>
      </c>
      <c r="V2" s="124"/>
      <c r="W2" s="123" t="s">
        <v>9</v>
      </c>
      <c r="X2" s="124"/>
      <c r="Y2" s="125" t="s">
        <v>12</v>
      </c>
      <c r="Z2" s="126"/>
      <c r="AA2" s="17"/>
      <c r="AB2" s="76"/>
      <c r="AC2" s="77"/>
      <c r="AD2" s="77"/>
      <c r="AE2" s="77"/>
      <c r="AF2" s="77"/>
      <c r="AG2" s="77"/>
      <c r="AH2" s="21"/>
      <c r="AI2" s="18"/>
    </row>
    <row r="3" spans="2:38" ht="13.5" customHeight="1" thickBot="1" x14ac:dyDescent="0.2">
      <c r="B3" s="112" t="s">
        <v>3</v>
      </c>
      <c r="C3" s="112"/>
      <c r="D3" s="112"/>
      <c r="E3" s="112"/>
      <c r="F3" s="17" t="s">
        <v>11</v>
      </c>
      <c r="G3" s="22" t="s">
        <v>58</v>
      </c>
      <c r="H3" s="22"/>
      <c r="I3" s="22"/>
      <c r="J3" s="22"/>
      <c r="K3" s="22"/>
      <c r="L3" s="22"/>
      <c r="M3" s="22"/>
      <c r="N3" s="22"/>
      <c r="O3" s="22"/>
      <c r="P3" s="22"/>
      <c r="Q3" s="17"/>
      <c r="R3" s="18"/>
      <c r="S3" s="127" t="s">
        <v>0</v>
      </c>
      <c r="T3" s="128"/>
      <c r="U3" s="129" t="e">
        <f>+AI12+AI28+AI44+AI60+AI76+AI92+AI108+AI124+AI140+#REF!+#REF!+#REF!+#REF!+#REF!+#REF!+#REF!+#REF!+#REF!+#REF!+#REF!+#REF!</f>
        <v>#REF!</v>
      </c>
      <c r="V3" s="130"/>
      <c r="W3" s="129" t="e">
        <f>AI13+AI29+AI45+AI61+AI77+AI93+AI109+AI125+AI141+#REF!+#REF!+#REF!+#REF!+#REF!+#REF!+#REF!+#REF!+#REF!+#REF!+#REF!+#REF!</f>
        <v>#REF!</v>
      </c>
      <c r="X3" s="128"/>
      <c r="Y3" s="131" t="e">
        <f>ROUNDDOWN(W3/U3,3)</f>
        <v>#REF!</v>
      </c>
      <c r="Z3" s="132"/>
      <c r="AA3" s="23"/>
      <c r="AB3" s="78" t="s">
        <v>28</v>
      </c>
      <c r="AC3" s="79"/>
      <c r="AD3" s="79"/>
      <c r="AE3" s="79"/>
      <c r="AF3" s="79"/>
      <c r="AG3" s="79"/>
      <c r="AH3" s="24" t="str">
        <f>IF(COUNTIF(AL9:AL149,"NG")&gt;=1,"未達成","達成")</f>
        <v>達成</v>
      </c>
      <c r="AI3" s="18"/>
      <c r="AJ3" s="6"/>
    </row>
    <row r="4" spans="2:38" ht="13.5" customHeight="1" thickBot="1" x14ac:dyDescent="0.2">
      <c r="B4" s="112" t="s">
        <v>10</v>
      </c>
      <c r="C4" s="112"/>
      <c r="D4" s="112"/>
      <c r="E4" s="112"/>
      <c r="F4" s="17" t="s">
        <v>11</v>
      </c>
      <c r="G4" s="140">
        <v>45785</v>
      </c>
      <c r="H4" s="141"/>
      <c r="I4" s="141"/>
      <c r="J4" s="142"/>
      <c r="K4" s="17"/>
      <c r="L4" s="17"/>
      <c r="M4" s="17"/>
      <c r="N4" s="17"/>
      <c r="O4" s="17"/>
      <c r="P4" s="17"/>
      <c r="Q4" s="17"/>
      <c r="R4" s="18"/>
      <c r="S4" s="116" t="s">
        <v>7</v>
      </c>
      <c r="T4" s="117"/>
      <c r="U4" s="118" t="e">
        <f>+U3</f>
        <v>#REF!</v>
      </c>
      <c r="V4" s="119"/>
      <c r="W4" s="118" t="e">
        <f>+AI15+AI31+AI47+AI63+AI79+AI95+AI111+AI127+AI143+#REF!+#REF!+#REF!+#REF!+#REF!+#REF!+#REF!+#REF!+#REF!+#REF!+#REF!+#REF!</f>
        <v>#REF!</v>
      </c>
      <c r="X4" s="120"/>
      <c r="Y4" s="121" t="e">
        <f>ROUNDDOWN(W4/U4,3)</f>
        <v>#REF!</v>
      </c>
      <c r="Z4" s="122"/>
      <c r="AA4" s="23"/>
      <c r="AB4" s="76"/>
      <c r="AC4" s="77"/>
      <c r="AD4" s="77"/>
      <c r="AE4" s="77"/>
      <c r="AF4" s="77"/>
      <c r="AG4" s="77"/>
      <c r="AH4" s="25"/>
      <c r="AI4" s="26"/>
      <c r="AK4" s="6"/>
    </row>
    <row r="5" spans="2:38" ht="13.5" customHeight="1" thickBot="1" x14ac:dyDescent="0.2">
      <c r="B5" s="133" t="s">
        <v>22</v>
      </c>
      <c r="C5" s="133"/>
      <c r="D5" s="133"/>
      <c r="E5" s="133"/>
      <c r="F5" s="17" t="s">
        <v>11</v>
      </c>
      <c r="G5" s="139">
        <v>46047</v>
      </c>
      <c r="H5" s="139"/>
      <c r="I5" s="139"/>
      <c r="J5" s="139"/>
      <c r="K5" s="17"/>
      <c r="L5" s="135" t="s">
        <v>1</v>
      </c>
      <c r="M5" s="135"/>
      <c r="N5" s="135"/>
      <c r="O5" s="17" t="s">
        <v>11</v>
      </c>
      <c r="P5" s="136">
        <f>+G5-G4+1</f>
        <v>263</v>
      </c>
      <c r="Q5" s="136"/>
      <c r="R5" s="136"/>
      <c r="S5" s="27"/>
      <c r="T5" s="27"/>
      <c r="U5" s="18"/>
      <c r="V5" s="18"/>
      <c r="W5" s="18"/>
      <c r="X5" s="18"/>
      <c r="Y5" s="28"/>
      <c r="Z5" s="28"/>
      <c r="AA5" s="29"/>
      <c r="AB5" s="78" t="s">
        <v>29</v>
      </c>
      <c r="AC5" s="79"/>
      <c r="AD5" s="79"/>
      <c r="AE5" s="79"/>
      <c r="AF5" s="79"/>
      <c r="AG5" s="79"/>
      <c r="AH5" s="24" t="str">
        <f>IF(COUNTIF(AI9:AI149,"NG")&gt;=1,"未達成","達成")</f>
        <v>達成</v>
      </c>
      <c r="AI5" s="26"/>
      <c r="AK5" s="6"/>
    </row>
    <row r="6" spans="2:38" ht="18" customHeight="1" x14ac:dyDescent="0.15">
      <c r="B6" s="30"/>
      <c r="C6" s="30"/>
      <c r="D6" s="30"/>
      <c r="E6" s="30"/>
      <c r="F6" s="17"/>
      <c r="G6" s="31"/>
      <c r="H6" s="31"/>
      <c r="I6" s="31"/>
      <c r="J6" s="31"/>
      <c r="K6" s="32"/>
      <c r="L6" s="33"/>
      <c r="M6" s="33"/>
      <c r="N6" s="33"/>
      <c r="O6" s="17"/>
      <c r="P6" s="34"/>
      <c r="Q6" s="34"/>
      <c r="R6" s="34"/>
      <c r="S6" s="17"/>
      <c r="T6" s="17"/>
      <c r="U6" s="17"/>
      <c r="V6" s="17"/>
      <c r="W6" s="17"/>
      <c r="X6" s="17"/>
      <c r="Y6" s="17"/>
      <c r="Z6" s="17"/>
      <c r="AA6" s="35"/>
      <c r="AB6" s="36"/>
      <c r="AC6" s="36"/>
      <c r="AD6" s="36"/>
      <c r="AE6" s="36"/>
      <c r="AF6" s="36"/>
      <c r="AG6" s="36"/>
      <c r="AH6" s="36"/>
      <c r="AI6" s="26"/>
      <c r="AK6" s="6"/>
    </row>
    <row r="7" spans="2:38" ht="13.5" hidden="1" customHeight="1" x14ac:dyDescent="0.15">
      <c r="B7" s="17"/>
      <c r="C7" s="18">
        <f>YEAR(G4)</f>
        <v>2025</v>
      </c>
      <c r="D7" s="18">
        <f>MONTH(G4)</f>
        <v>5</v>
      </c>
      <c r="E7" s="18"/>
      <c r="F7" s="37">
        <f>DATE(C7,D7,1)</f>
        <v>45778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/>
      <c r="AI7" s="17"/>
    </row>
    <row r="8" spans="2:38" ht="13.5" customHeight="1" x14ac:dyDescent="0.15">
      <c r="B8" s="38" t="s">
        <v>14</v>
      </c>
      <c r="C8" s="86">
        <f>C9</f>
        <v>45778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7"/>
    </row>
    <row r="9" spans="2:38" hidden="1" x14ac:dyDescent="0.15">
      <c r="B9" s="39"/>
      <c r="C9" s="40">
        <f>DATE($C7,$D7,1)</f>
        <v>45778</v>
      </c>
      <c r="D9" s="41">
        <f>C9+1</f>
        <v>45779</v>
      </c>
      <c r="E9" s="41">
        <f t="shared" ref="E9:AG9" si="0">D9+1</f>
        <v>45780</v>
      </c>
      <c r="F9" s="41">
        <f t="shared" si="0"/>
        <v>45781</v>
      </c>
      <c r="G9" s="41">
        <f t="shared" si="0"/>
        <v>45782</v>
      </c>
      <c r="H9" s="41">
        <f t="shared" si="0"/>
        <v>45783</v>
      </c>
      <c r="I9" s="41">
        <f t="shared" si="0"/>
        <v>45784</v>
      </c>
      <c r="J9" s="41">
        <f t="shared" si="0"/>
        <v>45785</v>
      </c>
      <c r="K9" s="41">
        <f t="shared" si="0"/>
        <v>45786</v>
      </c>
      <c r="L9" s="41">
        <f t="shared" si="0"/>
        <v>45787</v>
      </c>
      <c r="M9" s="41">
        <f t="shared" si="0"/>
        <v>45788</v>
      </c>
      <c r="N9" s="41">
        <f t="shared" si="0"/>
        <v>45789</v>
      </c>
      <c r="O9" s="41">
        <f t="shared" si="0"/>
        <v>45790</v>
      </c>
      <c r="P9" s="41">
        <f t="shared" si="0"/>
        <v>45791</v>
      </c>
      <c r="Q9" s="41">
        <f t="shared" si="0"/>
        <v>45792</v>
      </c>
      <c r="R9" s="41">
        <f t="shared" si="0"/>
        <v>45793</v>
      </c>
      <c r="S9" s="41">
        <f t="shared" si="0"/>
        <v>45794</v>
      </c>
      <c r="T9" s="41">
        <f t="shared" si="0"/>
        <v>45795</v>
      </c>
      <c r="U9" s="41">
        <f t="shared" si="0"/>
        <v>45796</v>
      </c>
      <c r="V9" s="41">
        <f t="shared" si="0"/>
        <v>45797</v>
      </c>
      <c r="W9" s="41">
        <f t="shared" si="0"/>
        <v>45798</v>
      </c>
      <c r="X9" s="41">
        <f t="shared" si="0"/>
        <v>45799</v>
      </c>
      <c r="Y9" s="41">
        <f t="shared" si="0"/>
        <v>45800</v>
      </c>
      <c r="Z9" s="41">
        <f t="shared" si="0"/>
        <v>45801</v>
      </c>
      <c r="AA9" s="41">
        <f t="shared" si="0"/>
        <v>45802</v>
      </c>
      <c r="AB9" s="41">
        <f t="shared" si="0"/>
        <v>45803</v>
      </c>
      <c r="AC9" s="41">
        <f t="shared" si="0"/>
        <v>45804</v>
      </c>
      <c r="AD9" s="41">
        <f t="shared" si="0"/>
        <v>45805</v>
      </c>
      <c r="AE9" s="41">
        <f t="shared" si="0"/>
        <v>45806</v>
      </c>
      <c r="AF9" s="41">
        <f t="shared" si="0"/>
        <v>45807</v>
      </c>
      <c r="AG9" s="41">
        <f t="shared" si="0"/>
        <v>45808</v>
      </c>
      <c r="AH9" s="42"/>
      <c r="AI9" s="43"/>
    </row>
    <row r="10" spans="2:38" x14ac:dyDescent="0.15">
      <c r="B10" s="39" t="s">
        <v>15</v>
      </c>
      <c r="C10" s="44" t="str">
        <f>IF(C9&gt;=G4,C9,"")</f>
        <v/>
      </c>
      <c r="D10" s="45" t="str">
        <f>IF(D9&lt;$G4,"",IF(C9=EOMONTH(DATE($C7,$D7,1),0),"",IF(C9="","",C9+1)))</f>
        <v/>
      </c>
      <c r="E10" s="45" t="str">
        <f t="shared" ref="E10:AE10" si="1">IF(E9&lt;$G4,"",IF(D9=EOMONTH(DATE($C7,$D7,1),0),"",IF(D9="","",D9+1)))</f>
        <v/>
      </c>
      <c r="F10" s="45" t="str">
        <f t="shared" si="1"/>
        <v/>
      </c>
      <c r="G10" s="45" t="str">
        <f t="shared" si="1"/>
        <v/>
      </c>
      <c r="H10" s="45" t="str">
        <f t="shared" si="1"/>
        <v/>
      </c>
      <c r="I10" s="45" t="str">
        <f t="shared" si="1"/>
        <v/>
      </c>
      <c r="J10" s="45">
        <f t="shared" si="1"/>
        <v>45785</v>
      </c>
      <c r="K10" s="45">
        <f t="shared" si="1"/>
        <v>45786</v>
      </c>
      <c r="L10" s="45">
        <f>IF(L9&lt;$G4,"",IF(K9=EOMONTH(DATE($C7,$D7,1),0),"",IF(K9="","",K9+1)))</f>
        <v>45787</v>
      </c>
      <c r="M10" s="45">
        <f>IF(M9&lt;$G4,"",IF(L9=EOMONTH(DATE($C7,$D7,1),0),"",IF(L9="","",L9+1)))</f>
        <v>45788</v>
      </c>
      <c r="N10" s="45">
        <f t="shared" si="1"/>
        <v>45789</v>
      </c>
      <c r="O10" s="45">
        <f t="shared" si="1"/>
        <v>45790</v>
      </c>
      <c r="P10" s="45">
        <f t="shared" si="1"/>
        <v>45791</v>
      </c>
      <c r="Q10" s="45">
        <f t="shared" si="1"/>
        <v>45792</v>
      </c>
      <c r="R10" s="45">
        <f t="shared" si="1"/>
        <v>45793</v>
      </c>
      <c r="S10" s="45">
        <f t="shared" si="1"/>
        <v>45794</v>
      </c>
      <c r="T10" s="45">
        <f t="shared" si="1"/>
        <v>45795</v>
      </c>
      <c r="U10" s="45">
        <f t="shared" si="1"/>
        <v>45796</v>
      </c>
      <c r="V10" s="45">
        <f t="shared" si="1"/>
        <v>45797</v>
      </c>
      <c r="W10" s="45">
        <f t="shared" si="1"/>
        <v>45798</v>
      </c>
      <c r="X10" s="45">
        <f t="shared" si="1"/>
        <v>45799</v>
      </c>
      <c r="Y10" s="45">
        <f t="shared" si="1"/>
        <v>45800</v>
      </c>
      <c r="Z10" s="45">
        <f t="shared" si="1"/>
        <v>45801</v>
      </c>
      <c r="AA10" s="45">
        <f>IF(AA9&lt;$G4,"",IF(Z9=EOMONTH(DATE($C7,$D7,1),0),"",IF(Z9="","",Z9+1)))</f>
        <v>45802</v>
      </c>
      <c r="AB10" s="45">
        <f>IF(AB9&lt;$G4,"",IF(AA9=EOMONTH(DATE($C7,$D7,1),0),"",IF(AA9="","",AA9+1)))</f>
        <v>45803</v>
      </c>
      <c r="AC10" s="45">
        <f t="shared" si="1"/>
        <v>45804</v>
      </c>
      <c r="AD10" s="45">
        <f t="shared" si="1"/>
        <v>45805</v>
      </c>
      <c r="AE10" s="45">
        <f t="shared" si="1"/>
        <v>45806</v>
      </c>
      <c r="AF10" s="45">
        <f>IF(AF9&lt;$G4,"",IF(AE9=EOMONTH(DATE($C7,$D7,1),0),"",IF(AE10="","",AE10+1)))</f>
        <v>45807</v>
      </c>
      <c r="AG10" s="45">
        <f>IF(AG9&lt;$G4,"",IF(AF10=EOMONTH(DATE($C7,$D7,1),0),"",IF(AF10="","",AF10+1)))</f>
        <v>45808</v>
      </c>
      <c r="AH10" s="46" t="s">
        <v>16</v>
      </c>
      <c r="AI10" s="47">
        <f>+COUNTIFS(C11:AG11,"土",C12:AG12,"")+COUNTIFS(C11:AG11,"日",C12:AG12,"")</f>
        <v>7</v>
      </c>
    </row>
    <row r="11" spans="2:38" x14ac:dyDescent="0.15">
      <c r="B11" s="39" t="s">
        <v>5</v>
      </c>
      <c r="C11" s="48" t="str">
        <f>IFERROR(TEXT(WEEKDAY(+C10),"aaa"),"")</f>
        <v/>
      </c>
      <c r="D11" s="48" t="str">
        <f t="shared" ref="D11:AG11" si="2">IFERROR(TEXT(WEEKDAY(+D10),"aaa"),"")</f>
        <v/>
      </c>
      <c r="E11" s="48" t="str">
        <f t="shared" si="2"/>
        <v/>
      </c>
      <c r="F11" s="48" t="str">
        <f t="shared" si="2"/>
        <v/>
      </c>
      <c r="G11" s="48" t="str">
        <f t="shared" si="2"/>
        <v/>
      </c>
      <c r="H11" s="48" t="str">
        <f>IFERROR(TEXT(WEEKDAY(+H10),"aaa"),"")</f>
        <v/>
      </c>
      <c r="I11" s="48" t="str">
        <f t="shared" si="2"/>
        <v/>
      </c>
      <c r="J11" s="48" t="str">
        <f t="shared" si="2"/>
        <v>木</v>
      </c>
      <c r="K11" s="48" t="str">
        <f t="shared" si="2"/>
        <v>金</v>
      </c>
      <c r="L11" s="48" t="str">
        <f t="shared" si="2"/>
        <v>土</v>
      </c>
      <c r="M11" s="48" t="str">
        <f t="shared" si="2"/>
        <v>日</v>
      </c>
      <c r="N11" s="48" t="str">
        <f t="shared" si="2"/>
        <v>月</v>
      </c>
      <c r="O11" s="48" t="str">
        <f t="shared" si="2"/>
        <v>火</v>
      </c>
      <c r="P11" s="48" t="str">
        <f t="shared" si="2"/>
        <v>水</v>
      </c>
      <c r="Q11" s="48" t="str">
        <f t="shared" si="2"/>
        <v>木</v>
      </c>
      <c r="R11" s="48" t="str">
        <f t="shared" si="2"/>
        <v>金</v>
      </c>
      <c r="S11" s="48" t="str">
        <f t="shared" si="2"/>
        <v>土</v>
      </c>
      <c r="T11" s="48" t="str">
        <f t="shared" si="2"/>
        <v>日</v>
      </c>
      <c r="U11" s="48" t="str">
        <f t="shared" si="2"/>
        <v>月</v>
      </c>
      <c r="V11" s="48" t="str">
        <f t="shared" si="2"/>
        <v>火</v>
      </c>
      <c r="W11" s="48" t="str">
        <f t="shared" si="2"/>
        <v>水</v>
      </c>
      <c r="X11" s="48" t="str">
        <f t="shared" si="2"/>
        <v>木</v>
      </c>
      <c r="Y11" s="48" t="str">
        <f t="shared" si="2"/>
        <v>金</v>
      </c>
      <c r="Z11" s="48" t="str">
        <f t="shared" si="2"/>
        <v>土</v>
      </c>
      <c r="AA11" s="48" t="str">
        <f t="shared" si="2"/>
        <v>日</v>
      </c>
      <c r="AB11" s="48" t="str">
        <f t="shared" si="2"/>
        <v>月</v>
      </c>
      <c r="AC11" s="48" t="str">
        <f t="shared" si="2"/>
        <v>火</v>
      </c>
      <c r="AD11" s="48" t="str">
        <f t="shared" si="2"/>
        <v>水</v>
      </c>
      <c r="AE11" s="48" t="str">
        <f t="shared" si="2"/>
        <v>木</v>
      </c>
      <c r="AF11" s="48" t="str">
        <f t="shared" si="2"/>
        <v>金</v>
      </c>
      <c r="AG11" s="48" t="str">
        <f t="shared" si="2"/>
        <v>土</v>
      </c>
      <c r="AH11" s="46" t="s">
        <v>18</v>
      </c>
      <c r="AI11" s="47">
        <f>+COUNTIF(C12:AG12,"夏休")+COUNTIF(C12:AG12,"冬休")+COUNTIF(C12:AG12,"中止")+COUNTIF(C12:AG12,"準備")+COUNTIF(C12:AG12,"片付")</f>
        <v>2</v>
      </c>
    </row>
    <row r="12" spans="2:38" ht="13.5" customHeight="1" x14ac:dyDescent="0.15">
      <c r="B12" s="97" t="s">
        <v>17</v>
      </c>
      <c r="C12" s="138"/>
      <c r="D12" s="137"/>
      <c r="E12" s="137"/>
      <c r="F12" s="137"/>
      <c r="G12" s="137"/>
      <c r="H12" s="137"/>
      <c r="I12" s="137"/>
      <c r="J12" s="137" t="s">
        <v>57</v>
      </c>
      <c r="K12" s="137" t="s">
        <v>57</v>
      </c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44"/>
      <c r="AH12" s="49" t="s">
        <v>2</v>
      </c>
      <c r="AI12" s="50">
        <f>COUNT(C10:AG10)-AI11</f>
        <v>22</v>
      </c>
    </row>
    <row r="13" spans="2:38" ht="13.5" customHeight="1" x14ac:dyDescent="0.15">
      <c r="B13" s="98"/>
      <c r="C13" s="138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44"/>
      <c r="AH13" s="49" t="s">
        <v>6</v>
      </c>
      <c r="AI13" s="50">
        <f>+COUNTIF(C14:AG15,"休")</f>
        <v>7</v>
      </c>
      <c r="AJ13" s="7" t="str">
        <f>IF(AI14&gt;0.285,"",IF(AI13&lt;AI10,"←計画日数が足りません",""))</f>
        <v/>
      </c>
    </row>
    <row r="14" spans="2:38" ht="13.5" customHeight="1" x14ac:dyDescent="0.15">
      <c r="B14" s="95" t="s">
        <v>0</v>
      </c>
      <c r="C14" s="145"/>
      <c r="D14" s="143"/>
      <c r="E14" s="143"/>
      <c r="F14" s="143"/>
      <c r="G14" s="143"/>
      <c r="H14" s="143"/>
      <c r="I14" s="143"/>
      <c r="J14" s="143"/>
      <c r="K14" s="143"/>
      <c r="L14" s="143" t="s">
        <v>21</v>
      </c>
      <c r="M14" s="143" t="s">
        <v>21</v>
      </c>
      <c r="N14" s="143"/>
      <c r="O14" s="143"/>
      <c r="P14" s="143"/>
      <c r="Q14" s="143"/>
      <c r="R14" s="143"/>
      <c r="S14" s="143" t="s">
        <v>21</v>
      </c>
      <c r="T14" s="143" t="s">
        <v>21</v>
      </c>
      <c r="U14" s="143"/>
      <c r="V14" s="143"/>
      <c r="W14" s="143"/>
      <c r="X14" s="143"/>
      <c r="Y14" s="143"/>
      <c r="Z14" s="143" t="s">
        <v>21</v>
      </c>
      <c r="AA14" s="143" t="s">
        <v>21</v>
      </c>
      <c r="AB14" s="143"/>
      <c r="AC14" s="143"/>
      <c r="AD14" s="143"/>
      <c r="AE14" s="143"/>
      <c r="AF14" s="143"/>
      <c r="AG14" s="148" t="s">
        <v>21</v>
      </c>
      <c r="AH14" s="49" t="s">
        <v>8</v>
      </c>
      <c r="AI14" s="8">
        <f>+AI13/AI12</f>
        <v>0.31818181818181818</v>
      </c>
    </row>
    <row r="15" spans="2:38" x14ac:dyDescent="0.15">
      <c r="B15" s="95"/>
      <c r="C15" s="145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8"/>
      <c r="AH15" s="49" t="s">
        <v>9</v>
      </c>
      <c r="AI15" s="50">
        <f>+COUNTA(C16:AG17)</f>
        <v>7</v>
      </c>
    </row>
    <row r="16" spans="2:38" x14ac:dyDescent="0.15">
      <c r="B16" s="89" t="s">
        <v>7</v>
      </c>
      <c r="C16" s="127"/>
      <c r="D16" s="146"/>
      <c r="E16" s="146"/>
      <c r="F16" s="146"/>
      <c r="G16" s="146"/>
      <c r="H16" s="146"/>
      <c r="I16" s="146"/>
      <c r="J16" s="146"/>
      <c r="K16" s="146"/>
      <c r="L16" s="146" t="s">
        <v>21</v>
      </c>
      <c r="M16" s="146" t="s">
        <v>21</v>
      </c>
      <c r="N16" s="146"/>
      <c r="O16" s="146"/>
      <c r="P16" s="146"/>
      <c r="Q16" s="146"/>
      <c r="R16" s="146"/>
      <c r="S16" s="146" t="s">
        <v>21</v>
      </c>
      <c r="T16" s="146" t="s">
        <v>21</v>
      </c>
      <c r="U16" s="146"/>
      <c r="V16" s="146"/>
      <c r="W16" s="146"/>
      <c r="X16" s="146"/>
      <c r="Y16" s="146"/>
      <c r="Z16" s="146" t="s">
        <v>21</v>
      </c>
      <c r="AA16" s="146" t="s">
        <v>21</v>
      </c>
      <c r="AB16" s="146"/>
      <c r="AC16" s="146"/>
      <c r="AD16" s="146"/>
      <c r="AE16" s="146"/>
      <c r="AF16" s="146"/>
      <c r="AG16" s="128" t="s">
        <v>21</v>
      </c>
      <c r="AH16" s="51" t="s">
        <v>4</v>
      </c>
      <c r="AI16" s="9">
        <f>+AI15/AI12</f>
        <v>0.31818181818181818</v>
      </c>
      <c r="AL16" s="2">
        <f>+COUNTIF(C14:AG15,"休")</f>
        <v>7</v>
      </c>
    </row>
    <row r="17" spans="2:38" x14ac:dyDescent="0.15">
      <c r="B17" s="90"/>
      <c r="C17" s="149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50"/>
      <c r="AH17" s="52" t="s">
        <v>13</v>
      </c>
      <c r="AI17" s="10" t="str">
        <f>IF(7&gt;AI12,"対象外",IF(AI15&gt;=AI10,"OK","NG"))</f>
        <v>OK</v>
      </c>
      <c r="AJ17" s="7" t="str">
        <f>IF(AI17="対象外","←７日間に満たない期間は達成判定の対象外",IF(AI17="NG","←月単位未達成","←月単位達成"))</f>
        <v>←月単位達成</v>
      </c>
      <c r="AL17" s="12" t="str">
        <f>IF(7&gt;AI12,"対象外",IF(AL16&gt;=AI10,"OK","NG"))</f>
        <v>OK</v>
      </c>
    </row>
    <row r="18" spans="2:38" hidden="1" x14ac:dyDescent="0.15">
      <c r="B18" s="53" t="s">
        <v>30</v>
      </c>
      <c r="C18" s="54" t="e">
        <f>IF(AND(DAY(C10)&gt;=22,DAY(C10)&lt;=28,C11="土"),1,0)</f>
        <v>#VALUE!</v>
      </c>
      <c r="D18" s="54" t="e">
        <f t="shared" ref="D18:AG18" si="3">IF(AND(DAY(D10)&gt;=22,DAY(D10)&lt;=28,D11="土"),1,0)</f>
        <v>#VALUE!</v>
      </c>
      <c r="E18" s="54" t="e">
        <f t="shared" si="3"/>
        <v>#VALUE!</v>
      </c>
      <c r="F18" s="54" t="e">
        <f t="shared" si="3"/>
        <v>#VALUE!</v>
      </c>
      <c r="G18" s="54" t="e">
        <f t="shared" si="3"/>
        <v>#VALUE!</v>
      </c>
      <c r="H18" s="54" t="e">
        <f t="shared" si="3"/>
        <v>#VALUE!</v>
      </c>
      <c r="I18" s="54" t="e">
        <f t="shared" si="3"/>
        <v>#VALUE!</v>
      </c>
      <c r="J18" s="54">
        <f t="shared" si="3"/>
        <v>0</v>
      </c>
      <c r="K18" s="54">
        <f t="shared" si="3"/>
        <v>0</v>
      </c>
      <c r="L18" s="54">
        <f t="shared" si="3"/>
        <v>0</v>
      </c>
      <c r="M18" s="54">
        <f t="shared" si="3"/>
        <v>0</v>
      </c>
      <c r="N18" s="54">
        <f t="shared" si="3"/>
        <v>0</v>
      </c>
      <c r="O18" s="54">
        <f t="shared" si="3"/>
        <v>0</v>
      </c>
      <c r="P18" s="54">
        <f t="shared" si="3"/>
        <v>0</v>
      </c>
      <c r="Q18" s="54">
        <f t="shared" si="3"/>
        <v>0</v>
      </c>
      <c r="R18" s="54">
        <f t="shared" si="3"/>
        <v>0</v>
      </c>
      <c r="S18" s="54">
        <f t="shared" si="3"/>
        <v>0</v>
      </c>
      <c r="T18" s="54">
        <f t="shared" si="3"/>
        <v>0</v>
      </c>
      <c r="U18" s="54">
        <f t="shared" si="3"/>
        <v>0</v>
      </c>
      <c r="V18" s="54">
        <f t="shared" si="3"/>
        <v>0</v>
      </c>
      <c r="W18" s="54">
        <f t="shared" si="3"/>
        <v>0</v>
      </c>
      <c r="X18" s="54">
        <f t="shared" si="3"/>
        <v>0</v>
      </c>
      <c r="Y18" s="54">
        <f t="shared" si="3"/>
        <v>0</v>
      </c>
      <c r="Z18" s="54">
        <f t="shared" si="3"/>
        <v>1</v>
      </c>
      <c r="AA18" s="54">
        <f t="shared" si="3"/>
        <v>0</v>
      </c>
      <c r="AB18" s="54">
        <f t="shared" si="3"/>
        <v>0</v>
      </c>
      <c r="AC18" s="54">
        <f t="shared" si="3"/>
        <v>0</v>
      </c>
      <c r="AD18" s="54">
        <f t="shared" si="3"/>
        <v>0</v>
      </c>
      <c r="AE18" s="54">
        <f>IF(AND(DAY(AE10)&gt;=22,DAY(AE10)&lt;=28,AE11="土"),1,0)</f>
        <v>0</v>
      </c>
      <c r="AF18" s="54">
        <f t="shared" si="3"/>
        <v>0</v>
      </c>
      <c r="AG18" s="54">
        <f t="shared" si="3"/>
        <v>0</v>
      </c>
      <c r="AH18" s="27" t="s">
        <v>19</v>
      </c>
      <c r="AI18" s="55">
        <f>_xlfn.AGGREGATE(9,6,C18:AG18)</f>
        <v>1</v>
      </c>
      <c r="AJ18" s="7"/>
    </row>
    <row r="19" spans="2:38" hidden="1" x14ac:dyDescent="0.15">
      <c r="B19" s="53" t="s">
        <v>31</v>
      </c>
      <c r="C19" s="54" t="e">
        <f>IF(AND(DAY(C10)&gt;=22,DAY(C10)&lt;=28,C11="土",OR(C16="休",C16="雨")),1,0)</f>
        <v>#VALUE!</v>
      </c>
      <c r="D19" s="54" t="e">
        <f t="shared" ref="D19:AG19" si="4">IF(AND(DAY(D10)&gt;=22,DAY(D10)&lt;=28,D11="土",OR(D16="休",D16="雨")),1,0)</f>
        <v>#VALUE!</v>
      </c>
      <c r="E19" s="54" t="e">
        <f t="shared" si="4"/>
        <v>#VALUE!</v>
      </c>
      <c r="F19" s="54" t="e">
        <f t="shared" si="4"/>
        <v>#VALUE!</v>
      </c>
      <c r="G19" s="54" t="e">
        <f t="shared" si="4"/>
        <v>#VALUE!</v>
      </c>
      <c r="H19" s="54" t="e">
        <f t="shared" si="4"/>
        <v>#VALUE!</v>
      </c>
      <c r="I19" s="54" t="e">
        <f t="shared" si="4"/>
        <v>#VALUE!</v>
      </c>
      <c r="J19" s="54">
        <f t="shared" si="4"/>
        <v>0</v>
      </c>
      <c r="K19" s="54">
        <f t="shared" si="4"/>
        <v>0</v>
      </c>
      <c r="L19" s="54">
        <f t="shared" si="4"/>
        <v>0</v>
      </c>
      <c r="M19" s="54">
        <f t="shared" si="4"/>
        <v>0</v>
      </c>
      <c r="N19" s="54">
        <f t="shared" si="4"/>
        <v>0</v>
      </c>
      <c r="O19" s="54">
        <f t="shared" si="4"/>
        <v>0</v>
      </c>
      <c r="P19" s="54">
        <f t="shared" si="4"/>
        <v>0</v>
      </c>
      <c r="Q19" s="54">
        <f t="shared" si="4"/>
        <v>0</v>
      </c>
      <c r="R19" s="54">
        <f t="shared" si="4"/>
        <v>0</v>
      </c>
      <c r="S19" s="54">
        <f t="shared" si="4"/>
        <v>0</v>
      </c>
      <c r="T19" s="54">
        <f t="shared" si="4"/>
        <v>0</v>
      </c>
      <c r="U19" s="54">
        <f t="shared" si="4"/>
        <v>0</v>
      </c>
      <c r="V19" s="54">
        <f t="shared" si="4"/>
        <v>0</v>
      </c>
      <c r="W19" s="54">
        <f t="shared" si="4"/>
        <v>0</v>
      </c>
      <c r="X19" s="54">
        <f t="shared" si="4"/>
        <v>0</v>
      </c>
      <c r="Y19" s="54">
        <f t="shared" si="4"/>
        <v>0</v>
      </c>
      <c r="Z19" s="54">
        <f t="shared" si="4"/>
        <v>1</v>
      </c>
      <c r="AA19" s="54">
        <f t="shared" si="4"/>
        <v>0</v>
      </c>
      <c r="AB19" s="54">
        <f t="shared" si="4"/>
        <v>0</v>
      </c>
      <c r="AC19" s="54">
        <f t="shared" si="4"/>
        <v>0</v>
      </c>
      <c r="AD19" s="54">
        <f t="shared" si="4"/>
        <v>0</v>
      </c>
      <c r="AE19" s="54">
        <f t="shared" si="4"/>
        <v>0</v>
      </c>
      <c r="AF19" s="54">
        <f t="shared" si="4"/>
        <v>0</v>
      </c>
      <c r="AG19" s="54">
        <f t="shared" si="4"/>
        <v>0</v>
      </c>
      <c r="AH19" s="27" t="s">
        <v>20</v>
      </c>
      <c r="AI19" s="55">
        <f>_xlfn.AGGREGATE(9,6,C19:AG19)</f>
        <v>1</v>
      </c>
      <c r="AJ19" s="7"/>
    </row>
    <row r="20" spans="2:38" hidden="1" x14ac:dyDescent="0.15">
      <c r="B20" s="53" t="s">
        <v>32</v>
      </c>
      <c r="C20" s="54" t="e">
        <f>IF(AND(DAY(C10)&gt;=8,DAY(C10)&lt;=14,C11="土"),1,0)</f>
        <v>#VALUE!</v>
      </c>
      <c r="D20" s="54" t="e">
        <f t="shared" ref="D20:AG20" si="5">IF(AND(DAY(D10)&gt;=8,DAY(D10)&lt;=14,D11="土"),1,0)</f>
        <v>#VALUE!</v>
      </c>
      <c r="E20" s="54" t="e">
        <f t="shared" si="5"/>
        <v>#VALUE!</v>
      </c>
      <c r="F20" s="54" t="e">
        <f t="shared" si="5"/>
        <v>#VALUE!</v>
      </c>
      <c r="G20" s="54" t="e">
        <f t="shared" si="5"/>
        <v>#VALUE!</v>
      </c>
      <c r="H20" s="54" t="e">
        <f t="shared" si="5"/>
        <v>#VALUE!</v>
      </c>
      <c r="I20" s="54" t="e">
        <f t="shared" si="5"/>
        <v>#VALUE!</v>
      </c>
      <c r="J20" s="54">
        <f t="shared" si="5"/>
        <v>0</v>
      </c>
      <c r="K20" s="54">
        <f t="shared" si="5"/>
        <v>0</v>
      </c>
      <c r="L20" s="54">
        <f t="shared" si="5"/>
        <v>1</v>
      </c>
      <c r="M20" s="54">
        <f t="shared" si="5"/>
        <v>0</v>
      </c>
      <c r="N20" s="54">
        <f t="shared" si="5"/>
        <v>0</v>
      </c>
      <c r="O20" s="54">
        <f t="shared" si="5"/>
        <v>0</v>
      </c>
      <c r="P20" s="54">
        <f t="shared" si="5"/>
        <v>0</v>
      </c>
      <c r="Q20" s="54">
        <f t="shared" si="5"/>
        <v>0</v>
      </c>
      <c r="R20" s="54">
        <f t="shared" si="5"/>
        <v>0</v>
      </c>
      <c r="S20" s="54">
        <f t="shared" si="5"/>
        <v>0</v>
      </c>
      <c r="T20" s="54">
        <f t="shared" si="5"/>
        <v>0</v>
      </c>
      <c r="U20" s="54">
        <f t="shared" si="5"/>
        <v>0</v>
      </c>
      <c r="V20" s="54">
        <f t="shared" si="5"/>
        <v>0</v>
      </c>
      <c r="W20" s="54">
        <f t="shared" si="5"/>
        <v>0</v>
      </c>
      <c r="X20" s="54">
        <f t="shared" si="5"/>
        <v>0</v>
      </c>
      <c r="Y20" s="54">
        <f t="shared" si="5"/>
        <v>0</v>
      </c>
      <c r="Z20" s="54">
        <f t="shared" si="5"/>
        <v>0</v>
      </c>
      <c r="AA20" s="54">
        <f t="shared" si="5"/>
        <v>0</v>
      </c>
      <c r="AB20" s="54">
        <f t="shared" si="5"/>
        <v>0</v>
      </c>
      <c r="AC20" s="54">
        <f t="shared" si="5"/>
        <v>0</v>
      </c>
      <c r="AD20" s="54">
        <f t="shared" si="5"/>
        <v>0</v>
      </c>
      <c r="AE20" s="54">
        <f t="shared" si="5"/>
        <v>0</v>
      </c>
      <c r="AF20" s="54">
        <f t="shared" si="5"/>
        <v>0</v>
      </c>
      <c r="AG20" s="54">
        <f t="shared" si="5"/>
        <v>0</v>
      </c>
      <c r="AH20" s="27" t="s">
        <v>19</v>
      </c>
      <c r="AI20" s="55">
        <f>_xlfn.AGGREGATE(9,6,C20:AG20)</f>
        <v>1</v>
      </c>
      <c r="AJ20" s="7"/>
    </row>
    <row r="21" spans="2:38" hidden="1" x14ac:dyDescent="0.15">
      <c r="B21" s="53" t="s">
        <v>33</v>
      </c>
      <c r="C21" s="54" t="e">
        <f>IF(AND(DAY(C10)&gt;=8,DAY(C10)&lt;=14,C11="土",OR(C16="休",C16="雨")),1,0)</f>
        <v>#VALUE!</v>
      </c>
      <c r="D21" s="54" t="e">
        <f t="shared" ref="D21:AG21" si="6">IF(AND(DAY(D10)&gt;=8,DAY(D10)&lt;=14,D11="土",OR(D16="休",D16="雨")),1,0)</f>
        <v>#VALUE!</v>
      </c>
      <c r="E21" s="54" t="e">
        <f t="shared" si="6"/>
        <v>#VALUE!</v>
      </c>
      <c r="F21" s="54" t="e">
        <f t="shared" si="6"/>
        <v>#VALUE!</v>
      </c>
      <c r="G21" s="54" t="e">
        <f t="shared" si="6"/>
        <v>#VALUE!</v>
      </c>
      <c r="H21" s="54" t="e">
        <f t="shared" si="6"/>
        <v>#VALUE!</v>
      </c>
      <c r="I21" s="54" t="e">
        <f t="shared" si="6"/>
        <v>#VALUE!</v>
      </c>
      <c r="J21" s="54">
        <f t="shared" si="6"/>
        <v>0</v>
      </c>
      <c r="K21" s="54">
        <f t="shared" si="6"/>
        <v>0</v>
      </c>
      <c r="L21" s="54">
        <f t="shared" si="6"/>
        <v>1</v>
      </c>
      <c r="M21" s="54">
        <f t="shared" si="6"/>
        <v>0</v>
      </c>
      <c r="N21" s="54">
        <f t="shared" si="6"/>
        <v>0</v>
      </c>
      <c r="O21" s="54">
        <f t="shared" si="6"/>
        <v>0</v>
      </c>
      <c r="P21" s="54">
        <f t="shared" si="6"/>
        <v>0</v>
      </c>
      <c r="Q21" s="54">
        <f t="shared" si="6"/>
        <v>0</v>
      </c>
      <c r="R21" s="54">
        <f t="shared" si="6"/>
        <v>0</v>
      </c>
      <c r="S21" s="54">
        <f t="shared" si="6"/>
        <v>0</v>
      </c>
      <c r="T21" s="54">
        <f t="shared" si="6"/>
        <v>0</v>
      </c>
      <c r="U21" s="54">
        <f t="shared" si="6"/>
        <v>0</v>
      </c>
      <c r="V21" s="54">
        <f t="shared" si="6"/>
        <v>0</v>
      </c>
      <c r="W21" s="54">
        <f t="shared" si="6"/>
        <v>0</v>
      </c>
      <c r="X21" s="54">
        <f t="shared" si="6"/>
        <v>0</v>
      </c>
      <c r="Y21" s="54">
        <f t="shared" si="6"/>
        <v>0</v>
      </c>
      <c r="Z21" s="54">
        <f t="shared" si="6"/>
        <v>0</v>
      </c>
      <c r="AA21" s="54">
        <f t="shared" si="6"/>
        <v>0</v>
      </c>
      <c r="AB21" s="54">
        <f t="shared" si="6"/>
        <v>0</v>
      </c>
      <c r="AC21" s="54">
        <f t="shared" si="6"/>
        <v>0</v>
      </c>
      <c r="AD21" s="54">
        <f t="shared" si="6"/>
        <v>0</v>
      </c>
      <c r="AE21" s="54">
        <f t="shared" si="6"/>
        <v>0</v>
      </c>
      <c r="AF21" s="54">
        <f t="shared" si="6"/>
        <v>0</v>
      </c>
      <c r="AG21" s="54">
        <f t="shared" si="6"/>
        <v>0</v>
      </c>
      <c r="AH21" s="27" t="s">
        <v>20</v>
      </c>
      <c r="AI21" s="55">
        <f>_xlfn.AGGREGATE(9,6,C21:AG21)</f>
        <v>1</v>
      </c>
      <c r="AJ21" s="7"/>
    </row>
    <row r="22" spans="2:38" x14ac:dyDescent="0.15">
      <c r="B22" s="17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18"/>
      <c r="AI22" s="17"/>
    </row>
    <row r="23" spans="2:38" hidden="1" x14ac:dyDescent="0.15">
      <c r="B23" s="17"/>
      <c r="C23" s="17">
        <f>YEAR(C26)</f>
        <v>2025</v>
      </c>
      <c r="D23" s="17">
        <f>MONTH(C26)</f>
        <v>6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/>
      <c r="AI23" s="17"/>
    </row>
    <row r="24" spans="2:38" x14ac:dyDescent="0.15">
      <c r="B24" s="19" t="s">
        <v>14</v>
      </c>
      <c r="C24" s="85">
        <f>C26</f>
        <v>45809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7"/>
    </row>
    <row r="25" spans="2:38" hidden="1" x14ac:dyDescent="0.15">
      <c r="B25" s="57"/>
      <c r="C25" s="45">
        <f>DATE($C23,$D23,1)</f>
        <v>45809</v>
      </c>
      <c r="D25" s="45">
        <f>C25+1</f>
        <v>45810</v>
      </c>
      <c r="E25" s="45">
        <f t="shared" ref="E25:AG25" si="7">D25+1</f>
        <v>45811</v>
      </c>
      <c r="F25" s="45">
        <f t="shared" si="7"/>
        <v>45812</v>
      </c>
      <c r="G25" s="45">
        <f t="shared" si="7"/>
        <v>45813</v>
      </c>
      <c r="H25" s="45">
        <f t="shared" si="7"/>
        <v>45814</v>
      </c>
      <c r="I25" s="45">
        <f t="shared" si="7"/>
        <v>45815</v>
      </c>
      <c r="J25" s="45">
        <f t="shared" si="7"/>
        <v>45816</v>
      </c>
      <c r="K25" s="45">
        <f t="shared" si="7"/>
        <v>45817</v>
      </c>
      <c r="L25" s="45">
        <f t="shared" si="7"/>
        <v>45818</v>
      </c>
      <c r="M25" s="45">
        <f t="shared" si="7"/>
        <v>45819</v>
      </c>
      <c r="N25" s="45">
        <f t="shared" si="7"/>
        <v>45820</v>
      </c>
      <c r="O25" s="45">
        <f t="shared" si="7"/>
        <v>45821</v>
      </c>
      <c r="P25" s="45">
        <f t="shared" si="7"/>
        <v>45822</v>
      </c>
      <c r="Q25" s="45">
        <f t="shared" si="7"/>
        <v>45823</v>
      </c>
      <c r="R25" s="45">
        <f t="shared" si="7"/>
        <v>45824</v>
      </c>
      <c r="S25" s="45">
        <f t="shared" si="7"/>
        <v>45825</v>
      </c>
      <c r="T25" s="45">
        <f t="shared" si="7"/>
        <v>45826</v>
      </c>
      <c r="U25" s="45">
        <f t="shared" si="7"/>
        <v>45827</v>
      </c>
      <c r="V25" s="45">
        <f t="shared" si="7"/>
        <v>45828</v>
      </c>
      <c r="W25" s="45">
        <f t="shared" si="7"/>
        <v>45829</v>
      </c>
      <c r="X25" s="45">
        <f t="shared" si="7"/>
        <v>45830</v>
      </c>
      <c r="Y25" s="45">
        <f t="shared" si="7"/>
        <v>45831</v>
      </c>
      <c r="Z25" s="45">
        <f t="shared" si="7"/>
        <v>45832</v>
      </c>
      <c r="AA25" s="45">
        <f t="shared" si="7"/>
        <v>45833</v>
      </c>
      <c r="AB25" s="45">
        <f t="shared" si="7"/>
        <v>45834</v>
      </c>
      <c r="AC25" s="45">
        <f t="shared" si="7"/>
        <v>45835</v>
      </c>
      <c r="AD25" s="45">
        <f t="shared" si="7"/>
        <v>45836</v>
      </c>
      <c r="AE25" s="45">
        <f t="shared" si="7"/>
        <v>45837</v>
      </c>
      <c r="AF25" s="45">
        <f t="shared" si="7"/>
        <v>45838</v>
      </c>
      <c r="AG25" s="45">
        <f t="shared" si="7"/>
        <v>45839</v>
      </c>
      <c r="AH25" s="58"/>
      <c r="AI25" s="59"/>
    </row>
    <row r="26" spans="2:38" x14ac:dyDescent="0.15">
      <c r="B26" s="60" t="s">
        <v>15</v>
      </c>
      <c r="C26" s="61">
        <f>IF(EDATE(C9,1)&gt;$G$5,"",EDATE(C9,1))</f>
        <v>45809</v>
      </c>
      <c r="D26" s="45">
        <f>IF(D25&gt;$G$5,"",IF(C26=EOMONTH(DATE($C23,$D23,1),0),"",IF(C26="","",C26+1)))</f>
        <v>45810</v>
      </c>
      <c r="E26" s="45">
        <f t="shared" ref="E26:AG26" si="8">IF(E25&gt;$G$5,"",IF(D26=EOMONTH(DATE($C23,$D23,1),0),"",IF(D26="","",D26+1)))</f>
        <v>45811</v>
      </c>
      <c r="F26" s="45">
        <f t="shared" si="8"/>
        <v>45812</v>
      </c>
      <c r="G26" s="45">
        <f t="shared" si="8"/>
        <v>45813</v>
      </c>
      <c r="H26" s="45">
        <f t="shared" si="8"/>
        <v>45814</v>
      </c>
      <c r="I26" s="45">
        <f t="shared" si="8"/>
        <v>45815</v>
      </c>
      <c r="J26" s="45">
        <f t="shared" si="8"/>
        <v>45816</v>
      </c>
      <c r="K26" s="45">
        <f t="shared" si="8"/>
        <v>45817</v>
      </c>
      <c r="L26" s="45">
        <f t="shared" si="8"/>
        <v>45818</v>
      </c>
      <c r="M26" s="45">
        <f t="shared" si="8"/>
        <v>45819</v>
      </c>
      <c r="N26" s="45">
        <f t="shared" si="8"/>
        <v>45820</v>
      </c>
      <c r="O26" s="45">
        <f t="shared" si="8"/>
        <v>45821</v>
      </c>
      <c r="P26" s="45">
        <f t="shared" si="8"/>
        <v>45822</v>
      </c>
      <c r="Q26" s="45">
        <f t="shared" si="8"/>
        <v>45823</v>
      </c>
      <c r="R26" s="45">
        <f t="shared" si="8"/>
        <v>45824</v>
      </c>
      <c r="S26" s="45">
        <f t="shared" si="8"/>
        <v>45825</v>
      </c>
      <c r="T26" s="45">
        <f t="shared" si="8"/>
        <v>45826</v>
      </c>
      <c r="U26" s="45">
        <f t="shared" si="8"/>
        <v>45827</v>
      </c>
      <c r="V26" s="45">
        <f t="shared" si="8"/>
        <v>45828</v>
      </c>
      <c r="W26" s="45">
        <f t="shared" si="8"/>
        <v>45829</v>
      </c>
      <c r="X26" s="45">
        <f t="shared" si="8"/>
        <v>45830</v>
      </c>
      <c r="Y26" s="45">
        <f t="shared" si="8"/>
        <v>45831</v>
      </c>
      <c r="Z26" s="45">
        <f t="shared" si="8"/>
        <v>45832</v>
      </c>
      <c r="AA26" s="45">
        <f>IF(AA25&gt;$G$5,"",IF(Z26=EOMONTH(DATE($C23,$D23,1),0),"",IF(Z26="","",Z26+1)))</f>
        <v>45833</v>
      </c>
      <c r="AB26" s="45">
        <f t="shared" si="8"/>
        <v>45834</v>
      </c>
      <c r="AC26" s="45">
        <f t="shared" si="8"/>
        <v>45835</v>
      </c>
      <c r="AD26" s="45">
        <f t="shared" si="8"/>
        <v>45836</v>
      </c>
      <c r="AE26" s="45">
        <f t="shared" si="8"/>
        <v>45837</v>
      </c>
      <c r="AF26" s="45">
        <f t="shared" si="8"/>
        <v>45838</v>
      </c>
      <c r="AG26" s="45" t="str">
        <f t="shared" si="8"/>
        <v/>
      </c>
      <c r="AH26" s="46" t="s">
        <v>16</v>
      </c>
      <c r="AI26" s="47">
        <f>+COUNTIFS(C27:AG27,"土",C28:AG28,"")+COUNTIFS(C27:AG27,"日",C28:AG28,"")</f>
        <v>9</v>
      </c>
    </row>
    <row r="27" spans="2:38" x14ac:dyDescent="0.15">
      <c r="B27" s="39" t="s">
        <v>5</v>
      </c>
      <c r="C27" s="48" t="str">
        <f>IFERROR(TEXT(WEEKDAY(+C26),"aaa"),"")</f>
        <v>日</v>
      </c>
      <c r="D27" s="48" t="str">
        <f t="shared" ref="D27:AG27" si="9">IFERROR(TEXT(WEEKDAY(+D26),"aaa"),"")</f>
        <v>月</v>
      </c>
      <c r="E27" s="48" t="str">
        <f t="shared" si="9"/>
        <v>火</v>
      </c>
      <c r="F27" s="48" t="str">
        <f t="shared" si="9"/>
        <v>水</v>
      </c>
      <c r="G27" s="48" t="str">
        <f t="shared" si="9"/>
        <v>木</v>
      </c>
      <c r="H27" s="48" t="str">
        <f t="shared" si="9"/>
        <v>金</v>
      </c>
      <c r="I27" s="48" t="str">
        <f t="shared" si="9"/>
        <v>土</v>
      </c>
      <c r="J27" s="48" t="str">
        <f t="shared" si="9"/>
        <v>日</v>
      </c>
      <c r="K27" s="48" t="str">
        <f t="shared" si="9"/>
        <v>月</v>
      </c>
      <c r="L27" s="48" t="str">
        <f t="shared" si="9"/>
        <v>火</v>
      </c>
      <c r="M27" s="48" t="str">
        <f t="shared" si="9"/>
        <v>水</v>
      </c>
      <c r="N27" s="48" t="str">
        <f t="shared" si="9"/>
        <v>木</v>
      </c>
      <c r="O27" s="48" t="str">
        <f t="shared" si="9"/>
        <v>金</v>
      </c>
      <c r="P27" s="48" t="str">
        <f t="shared" si="9"/>
        <v>土</v>
      </c>
      <c r="Q27" s="48" t="str">
        <f t="shared" si="9"/>
        <v>日</v>
      </c>
      <c r="R27" s="48" t="str">
        <f t="shared" si="9"/>
        <v>月</v>
      </c>
      <c r="S27" s="48" t="str">
        <f t="shared" si="9"/>
        <v>火</v>
      </c>
      <c r="T27" s="48" t="str">
        <f t="shared" si="9"/>
        <v>水</v>
      </c>
      <c r="U27" s="48" t="str">
        <f t="shared" si="9"/>
        <v>木</v>
      </c>
      <c r="V27" s="48" t="str">
        <f t="shared" si="9"/>
        <v>金</v>
      </c>
      <c r="W27" s="48" t="str">
        <f t="shared" si="9"/>
        <v>土</v>
      </c>
      <c r="X27" s="48" t="str">
        <f t="shared" si="9"/>
        <v>日</v>
      </c>
      <c r="Y27" s="48" t="str">
        <f t="shared" si="9"/>
        <v>月</v>
      </c>
      <c r="Z27" s="48" t="str">
        <f t="shared" si="9"/>
        <v>火</v>
      </c>
      <c r="AA27" s="48" t="str">
        <f>IFERROR(TEXT(WEEKDAY(+AA26),"aaa"),"")</f>
        <v>水</v>
      </c>
      <c r="AB27" s="48" t="str">
        <f t="shared" si="9"/>
        <v>木</v>
      </c>
      <c r="AC27" s="48" t="str">
        <f t="shared" si="9"/>
        <v>金</v>
      </c>
      <c r="AD27" s="48" t="str">
        <f t="shared" si="9"/>
        <v>土</v>
      </c>
      <c r="AE27" s="48" t="str">
        <f t="shared" si="9"/>
        <v>日</v>
      </c>
      <c r="AF27" s="48" t="str">
        <f t="shared" si="9"/>
        <v>月</v>
      </c>
      <c r="AG27" s="48" t="str">
        <f t="shared" si="9"/>
        <v/>
      </c>
      <c r="AH27" s="46" t="s">
        <v>18</v>
      </c>
      <c r="AI27" s="47">
        <f>+COUNTIF(C28:AG28,"夏休")+COUNTIF(C28:AG28,"冬休")+COUNTIF(C28:AG28,"中止")</f>
        <v>0</v>
      </c>
    </row>
    <row r="28" spans="2:38" ht="13.5" customHeight="1" x14ac:dyDescent="0.15">
      <c r="B28" s="97" t="s">
        <v>17</v>
      </c>
      <c r="C28" s="138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44"/>
      <c r="AH28" s="49" t="s">
        <v>2</v>
      </c>
      <c r="AI28" s="50">
        <f>COUNT(C26:AG26)-AI27</f>
        <v>30</v>
      </c>
    </row>
    <row r="29" spans="2:38" ht="13.5" customHeight="1" x14ac:dyDescent="0.15">
      <c r="B29" s="98"/>
      <c r="C29" s="138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44"/>
      <c r="AH29" s="49" t="s">
        <v>6</v>
      </c>
      <c r="AI29" s="50">
        <f>+COUNTIF(C30:AG31,"休")</f>
        <v>9</v>
      </c>
      <c r="AJ29" s="7" t="str">
        <f>IF(AI30&gt;0.285,"",IF(AI29&lt;AI26,"←計画日数が足りません",""))</f>
        <v/>
      </c>
    </row>
    <row r="30" spans="2:38" ht="13.5" customHeight="1" x14ac:dyDescent="0.15">
      <c r="B30" s="95" t="s">
        <v>0</v>
      </c>
      <c r="C30" s="153" t="s">
        <v>21</v>
      </c>
      <c r="D30" s="155"/>
      <c r="E30" s="151"/>
      <c r="F30" s="151"/>
      <c r="G30" s="155"/>
      <c r="H30" s="143"/>
      <c r="I30" s="143" t="s">
        <v>21</v>
      </c>
      <c r="J30" s="143" t="s">
        <v>21</v>
      </c>
      <c r="K30" s="143"/>
      <c r="L30" s="151"/>
      <c r="M30" s="151"/>
      <c r="N30" s="155"/>
      <c r="O30" s="143"/>
      <c r="P30" s="143" t="s">
        <v>21</v>
      </c>
      <c r="Q30" s="143" t="s">
        <v>21</v>
      </c>
      <c r="R30" s="143"/>
      <c r="S30" s="151"/>
      <c r="T30" s="155"/>
      <c r="U30" s="155"/>
      <c r="V30" s="143"/>
      <c r="W30" s="143" t="s">
        <v>21</v>
      </c>
      <c r="X30" s="143" t="s">
        <v>21</v>
      </c>
      <c r="Y30" s="143"/>
      <c r="Z30" s="146"/>
      <c r="AA30" s="146"/>
      <c r="AB30" s="143"/>
      <c r="AC30" s="143"/>
      <c r="AD30" s="143" t="s">
        <v>21</v>
      </c>
      <c r="AE30" s="143" t="s">
        <v>21</v>
      </c>
      <c r="AF30" s="143"/>
      <c r="AG30" s="148"/>
      <c r="AH30" s="49" t="s">
        <v>8</v>
      </c>
      <c r="AI30" s="8">
        <f>+AI29/AI28</f>
        <v>0.3</v>
      </c>
    </row>
    <row r="31" spans="2:38" x14ac:dyDescent="0.15">
      <c r="B31" s="95"/>
      <c r="C31" s="154"/>
      <c r="D31" s="156"/>
      <c r="E31" s="152"/>
      <c r="F31" s="152"/>
      <c r="G31" s="156"/>
      <c r="H31" s="143"/>
      <c r="I31" s="143"/>
      <c r="J31" s="143"/>
      <c r="K31" s="143"/>
      <c r="L31" s="152"/>
      <c r="M31" s="152"/>
      <c r="N31" s="156"/>
      <c r="O31" s="143"/>
      <c r="P31" s="143"/>
      <c r="Q31" s="143"/>
      <c r="R31" s="143"/>
      <c r="S31" s="152"/>
      <c r="T31" s="156"/>
      <c r="U31" s="156"/>
      <c r="V31" s="143"/>
      <c r="W31" s="143"/>
      <c r="X31" s="143"/>
      <c r="Y31" s="143"/>
      <c r="Z31" s="146"/>
      <c r="AA31" s="146"/>
      <c r="AB31" s="143"/>
      <c r="AC31" s="143"/>
      <c r="AD31" s="143"/>
      <c r="AE31" s="143"/>
      <c r="AF31" s="143"/>
      <c r="AG31" s="148"/>
      <c r="AH31" s="49" t="s">
        <v>9</v>
      </c>
      <c r="AI31" s="50">
        <f>+COUNTA(C32:AG33)</f>
        <v>9</v>
      </c>
    </row>
    <row r="32" spans="2:38" x14ac:dyDescent="0.15">
      <c r="B32" s="89" t="s">
        <v>7</v>
      </c>
      <c r="C32" s="158" t="s">
        <v>21</v>
      </c>
      <c r="D32" s="151"/>
      <c r="E32" s="151"/>
      <c r="F32" s="151"/>
      <c r="G32" s="151"/>
      <c r="H32" s="146"/>
      <c r="I32" s="146" t="s">
        <v>21</v>
      </c>
      <c r="J32" s="146" t="s">
        <v>21</v>
      </c>
      <c r="K32" s="146"/>
      <c r="L32" s="151"/>
      <c r="M32" s="151"/>
      <c r="N32" s="151"/>
      <c r="O32" s="146"/>
      <c r="P32" s="146" t="s">
        <v>21</v>
      </c>
      <c r="Q32" s="146" t="s">
        <v>21</v>
      </c>
      <c r="R32" s="146"/>
      <c r="S32" s="151"/>
      <c r="T32" s="151"/>
      <c r="U32" s="151"/>
      <c r="V32" s="146"/>
      <c r="W32" s="146" t="s">
        <v>21</v>
      </c>
      <c r="X32" s="146" t="s">
        <v>21</v>
      </c>
      <c r="Y32" s="146"/>
      <c r="Z32" s="152"/>
      <c r="AA32" s="152"/>
      <c r="AB32" s="146"/>
      <c r="AC32" s="146"/>
      <c r="AD32" s="146" t="s">
        <v>21</v>
      </c>
      <c r="AE32" s="146" t="s">
        <v>21</v>
      </c>
      <c r="AF32" s="146"/>
      <c r="AG32" s="128"/>
      <c r="AH32" s="51" t="s">
        <v>4</v>
      </c>
      <c r="AI32" s="9">
        <f>+AI31/AI28</f>
        <v>0.3</v>
      </c>
      <c r="AL32" s="2">
        <f>+COUNTIF(C30:AG31,"休")</f>
        <v>9</v>
      </c>
    </row>
    <row r="33" spans="2:38" x14ac:dyDescent="0.15">
      <c r="B33" s="90"/>
      <c r="C33" s="159"/>
      <c r="D33" s="157"/>
      <c r="E33" s="157"/>
      <c r="F33" s="157"/>
      <c r="G33" s="157"/>
      <c r="H33" s="147"/>
      <c r="I33" s="147"/>
      <c r="J33" s="147"/>
      <c r="K33" s="147"/>
      <c r="L33" s="157"/>
      <c r="M33" s="157"/>
      <c r="N33" s="157"/>
      <c r="O33" s="147"/>
      <c r="P33" s="147"/>
      <c r="Q33" s="147"/>
      <c r="R33" s="147"/>
      <c r="S33" s="157"/>
      <c r="T33" s="157"/>
      <c r="U33" s="15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50"/>
      <c r="AH33" s="52" t="s">
        <v>13</v>
      </c>
      <c r="AI33" s="10" t="str">
        <f>IF(7&gt;AI28,"対象外",IF(AI31&gt;=AI26,"OK","NG"))</f>
        <v>OK</v>
      </c>
      <c r="AJ33" s="7" t="str">
        <f>IF(AI33="対象外","←７日間に満たない期間は達成判定の対象外",IF(AI33="NG","←月単位未達成","←月単位達成"))</f>
        <v>←月単位達成</v>
      </c>
      <c r="AL33" s="12" t="str">
        <f>IF(7&gt;AI28,"対象外",IF(AL32&gt;=AI26,"OK","NG"))</f>
        <v>OK</v>
      </c>
    </row>
    <row r="34" spans="2:38" hidden="1" x14ac:dyDescent="0.15">
      <c r="B34" s="53" t="s">
        <v>30</v>
      </c>
      <c r="C34" s="54">
        <f t="shared" ref="C34:AG34" si="10">IF(AND(DAY(C26)&gt;=22,DAY(C26)&lt;=28,C27="土"),1,0)</f>
        <v>0</v>
      </c>
      <c r="D34" s="54">
        <f t="shared" si="10"/>
        <v>0</v>
      </c>
      <c r="E34" s="54">
        <f t="shared" si="10"/>
        <v>0</v>
      </c>
      <c r="F34" s="54">
        <f t="shared" si="10"/>
        <v>0</v>
      </c>
      <c r="G34" s="54">
        <f t="shared" si="10"/>
        <v>0</v>
      </c>
      <c r="H34" s="54">
        <f t="shared" si="10"/>
        <v>0</v>
      </c>
      <c r="I34" s="54">
        <f t="shared" si="10"/>
        <v>0</v>
      </c>
      <c r="J34" s="54">
        <f t="shared" si="10"/>
        <v>0</v>
      </c>
      <c r="K34" s="54">
        <f t="shared" si="10"/>
        <v>0</v>
      </c>
      <c r="L34" s="54">
        <f t="shared" si="10"/>
        <v>0</v>
      </c>
      <c r="M34" s="54">
        <f t="shared" si="10"/>
        <v>0</v>
      </c>
      <c r="N34" s="54">
        <f t="shared" si="10"/>
        <v>0</v>
      </c>
      <c r="O34" s="54">
        <f t="shared" si="10"/>
        <v>0</v>
      </c>
      <c r="P34" s="54">
        <f t="shared" si="10"/>
        <v>0</v>
      </c>
      <c r="Q34" s="54">
        <f t="shared" si="10"/>
        <v>0</v>
      </c>
      <c r="R34" s="54">
        <f t="shared" si="10"/>
        <v>0</v>
      </c>
      <c r="S34" s="54">
        <f t="shared" si="10"/>
        <v>0</v>
      </c>
      <c r="T34" s="54">
        <f t="shared" si="10"/>
        <v>0</v>
      </c>
      <c r="U34" s="54">
        <f t="shared" si="10"/>
        <v>0</v>
      </c>
      <c r="V34" s="54">
        <f t="shared" si="10"/>
        <v>0</v>
      </c>
      <c r="W34" s="54">
        <f t="shared" si="10"/>
        <v>0</v>
      </c>
      <c r="X34" s="54">
        <f t="shared" si="10"/>
        <v>0</v>
      </c>
      <c r="Y34" s="54">
        <f t="shared" si="10"/>
        <v>0</v>
      </c>
      <c r="Z34" s="54">
        <f t="shared" si="10"/>
        <v>0</v>
      </c>
      <c r="AA34" s="54">
        <f t="shared" si="10"/>
        <v>0</v>
      </c>
      <c r="AB34" s="54">
        <f t="shared" si="10"/>
        <v>0</v>
      </c>
      <c r="AC34" s="54">
        <f t="shared" si="10"/>
        <v>0</v>
      </c>
      <c r="AD34" s="54">
        <f t="shared" si="10"/>
        <v>1</v>
      </c>
      <c r="AE34" s="54">
        <f t="shared" si="10"/>
        <v>0</v>
      </c>
      <c r="AF34" s="54">
        <f t="shared" si="10"/>
        <v>0</v>
      </c>
      <c r="AG34" s="54" t="e">
        <f t="shared" si="10"/>
        <v>#VALUE!</v>
      </c>
      <c r="AH34" s="27" t="s">
        <v>19</v>
      </c>
      <c r="AI34" s="55">
        <f>_xlfn.AGGREGATE(9,6,C34:AG34)</f>
        <v>1</v>
      </c>
      <c r="AJ34" s="7"/>
    </row>
    <row r="35" spans="2:38" hidden="1" x14ac:dyDescent="0.15">
      <c r="B35" s="53" t="s">
        <v>31</v>
      </c>
      <c r="C35" s="54">
        <f t="shared" ref="C35:AB35" si="11">IF(AND(DAY(C26)&gt;=22,DAY(C26)&lt;=28,C27="土",OR(C32="休",C32="雨")),1,0)</f>
        <v>0</v>
      </c>
      <c r="D35" s="54">
        <f t="shared" si="11"/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54">
        <f t="shared" si="11"/>
        <v>0</v>
      </c>
      <c r="J35" s="54">
        <f t="shared" si="11"/>
        <v>0</v>
      </c>
      <c r="K35" s="54">
        <f t="shared" si="11"/>
        <v>0</v>
      </c>
      <c r="L35" s="54">
        <f t="shared" si="11"/>
        <v>0</v>
      </c>
      <c r="M35" s="54">
        <f t="shared" si="11"/>
        <v>0</v>
      </c>
      <c r="N35" s="54">
        <f t="shared" si="11"/>
        <v>0</v>
      </c>
      <c r="O35" s="54">
        <f t="shared" si="11"/>
        <v>0</v>
      </c>
      <c r="P35" s="54">
        <f t="shared" si="11"/>
        <v>0</v>
      </c>
      <c r="Q35" s="54">
        <f t="shared" si="11"/>
        <v>0</v>
      </c>
      <c r="R35" s="54">
        <f t="shared" si="11"/>
        <v>0</v>
      </c>
      <c r="S35" s="54">
        <f t="shared" si="11"/>
        <v>0</v>
      </c>
      <c r="T35" s="54">
        <f t="shared" si="11"/>
        <v>0</v>
      </c>
      <c r="U35" s="54">
        <f t="shared" si="11"/>
        <v>0</v>
      </c>
      <c r="V35" s="54">
        <f t="shared" si="11"/>
        <v>0</v>
      </c>
      <c r="W35" s="54">
        <f t="shared" si="11"/>
        <v>0</v>
      </c>
      <c r="X35" s="54">
        <f t="shared" si="11"/>
        <v>0</v>
      </c>
      <c r="Y35" s="54">
        <f t="shared" si="11"/>
        <v>0</v>
      </c>
      <c r="Z35" s="54">
        <f t="shared" si="11"/>
        <v>0</v>
      </c>
      <c r="AA35" s="54">
        <f t="shared" si="11"/>
        <v>0</v>
      </c>
      <c r="AB35" s="54">
        <f t="shared" si="11"/>
        <v>0</v>
      </c>
      <c r="AC35" s="54">
        <f t="shared" ref="AC35:AG35" si="12">IF(AND(DAY(AC26)&gt;=22,DAY(AC26)&lt;=28,AC27="土",OR(AC32="休",AC32="雨")),1,0)</f>
        <v>0</v>
      </c>
      <c r="AD35" s="54">
        <f t="shared" si="12"/>
        <v>1</v>
      </c>
      <c r="AE35" s="54">
        <f t="shared" si="12"/>
        <v>0</v>
      </c>
      <c r="AF35" s="54">
        <f t="shared" si="12"/>
        <v>0</v>
      </c>
      <c r="AG35" s="54" t="e">
        <f t="shared" si="12"/>
        <v>#VALUE!</v>
      </c>
      <c r="AH35" s="27" t="s">
        <v>20</v>
      </c>
      <c r="AI35" s="55">
        <f>_xlfn.AGGREGATE(9,6,C35:AG35)</f>
        <v>1</v>
      </c>
      <c r="AJ35" s="7"/>
    </row>
    <row r="36" spans="2:38" hidden="1" x14ac:dyDescent="0.15">
      <c r="B36" s="53" t="s">
        <v>32</v>
      </c>
      <c r="C36" s="54">
        <f>IF(AND(DAY(C26)&gt;=8,DAY(C26)&lt;=14,C27="土"),1,0)</f>
        <v>0</v>
      </c>
      <c r="D36" s="54">
        <f>IF(AND(DAY(D26)&gt;=8,DAY(D26)&lt;=14,D27="土"),1,0)</f>
        <v>0</v>
      </c>
      <c r="E36" s="54">
        <f t="shared" ref="E36:AG36" si="13">IF(AND(DAY(E26)&gt;=8,DAY(E26)&lt;=14,E27="土"),1,0)</f>
        <v>0</v>
      </c>
      <c r="F36" s="54">
        <f t="shared" si="13"/>
        <v>0</v>
      </c>
      <c r="G36" s="54">
        <f t="shared" si="13"/>
        <v>0</v>
      </c>
      <c r="H36" s="54">
        <f t="shared" si="13"/>
        <v>0</v>
      </c>
      <c r="I36" s="54">
        <f t="shared" si="13"/>
        <v>0</v>
      </c>
      <c r="J36" s="54">
        <f t="shared" si="13"/>
        <v>0</v>
      </c>
      <c r="K36" s="54">
        <f t="shared" si="13"/>
        <v>0</v>
      </c>
      <c r="L36" s="54">
        <f t="shared" si="13"/>
        <v>0</v>
      </c>
      <c r="M36" s="54">
        <f t="shared" si="13"/>
        <v>0</v>
      </c>
      <c r="N36" s="54">
        <f t="shared" si="13"/>
        <v>0</v>
      </c>
      <c r="O36" s="54">
        <f t="shared" si="13"/>
        <v>0</v>
      </c>
      <c r="P36" s="54">
        <f t="shared" si="13"/>
        <v>1</v>
      </c>
      <c r="Q36" s="54">
        <f t="shared" si="13"/>
        <v>0</v>
      </c>
      <c r="R36" s="54">
        <f t="shared" si="13"/>
        <v>0</v>
      </c>
      <c r="S36" s="54">
        <f t="shared" si="13"/>
        <v>0</v>
      </c>
      <c r="T36" s="54">
        <f t="shared" si="13"/>
        <v>0</v>
      </c>
      <c r="U36" s="54">
        <f t="shared" si="13"/>
        <v>0</v>
      </c>
      <c r="V36" s="54">
        <f t="shared" si="13"/>
        <v>0</v>
      </c>
      <c r="W36" s="54">
        <f t="shared" si="13"/>
        <v>0</v>
      </c>
      <c r="X36" s="54">
        <f t="shared" si="13"/>
        <v>0</v>
      </c>
      <c r="Y36" s="54">
        <f t="shared" si="13"/>
        <v>0</v>
      </c>
      <c r="Z36" s="54">
        <f t="shared" si="13"/>
        <v>0</v>
      </c>
      <c r="AA36" s="54">
        <f t="shared" si="13"/>
        <v>0</v>
      </c>
      <c r="AB36" s="54">
        <f t="shared" si="13"/>
        <v>0</v>
      </c>
      <c r="AC36" s="54">
        <f t="shared" si="13"/>
        <v>0</v>
      </c>
      <c r="AD36" s="54">
        <f t="shared" si="13"/>
        <v>0</v>
      </c>
      <c r="AE36" s="54">
        <f t="shared" si="13"/>
        <v>0</v>
      </c>
      <c r="AF36" s="54">
        <f t="shared" si="13"/>
        <v>0</v>
      </c>
      <c r="AG36" s="54" t="e">
        <f t="shared" si="13"/>
        <v>#VALUE!</v>
      </c>
      <c r="AH36" s="27" t="s">
        <v>19</v>
      </c>
      <c r="AI36" s="55">
        <f>_xlfn.AGGREGATE(9,6,C36:AG36)</f>
        <v>1</v>
      </c>
      <c r="AJ36" s="7"/>
    </row>
    <row r="37" spans="2:38" hidden="1" x14ac:dyDescent="0.15">
      <c r="B37" s="53" t="s">
        <v>33</v>
      </c>
      <c r="C37" s="54">
        <f>IF(AND(DAY(C26)&gt;=8,DAY(C26)&lt;=14,C27="土",OR(C32="休",C32="雨")),1,0)</f>
        <v>0</v>
      </c>
      <c r="D37" s="54">
        <f>IF(AND(DAY(D26)&gt;=8,DAY(D26)&lt;=14,D27="土",OR(D32="休",D32="雨")),1,0)</f>
        <v>0</v>
      </c>
      <c r="E37" s="54">
        <f t="shared" ref="E37:AG37" si="14">IF(AND(DAY(E26)&gt;=8,DAY(E26)&lt;=14,E27="土",OR(E32="休",E32="雨")),1,0)</f>
        <v>0</v>
      </c>
      <c r="F37" s="54">
        <f t="shared" si="14"/>
        <v>0</v>
      </c>
      <c r="G37" s="54">
        <f t="shared" si="14"/>
        <v>0</v>
      </c>
      <c r="H37" s="54">
        <f t="shared" si="14"/>
        <v>0</v>
      </c>
      <c r="I37" s="54">
        <f t="shared" si="14"/>
        <v>0</v>
      </c>
      <c r="J37" s="54">
        <f t="shared" si="14"/>
        <v>0</v>
      </c>
      <c r="K37" s="54">
        <f t="shared" si="14"/>
        <v>0</v>
      </c>
      <c r="L37" s="54">
        <f t="shared" si="14"/>
        <v>0</v>
      </c>
      <c r="M37" s="54">
        <f t="shared" si="14"/>
        <v>0</v>
      </c>
      <c r="N37" s="54">
        <f t="shared" si="14"/>
        <v>0</v>
      </c>
      <c r="O37" s="54">
        <f t="shared" si="14"/>
        <v>0</v>
      </c>
      <c r="P37" s="54">
        <f t="shared" si="14"/>
        <v>1</v>
      </c>
      <c r="Q37" s="54">
        <f t="shared" si="14"/>
        <v>0</v>
      </c>
      <c r="R37" s="54">
        <f t="shared" si="14"/>
        <v>0</v>
      </c>
      <c r="S37" s="54">
        <f t="shared" si="14"/>
        <v>0</v>
      </c>
      <c r="T37" s="54">
        <f t="shared" si="14"/>
        <v>0</v>
      </c>
      <c r="U37" s="54">
        <f t="shared" si="14"/>
        <v>0</v>
      </c>
      <c r="V37" s="54">
        <f t="shared" si="14"/>
        <v>0</v>
      </c>
      <c r="W37" s="54">
        <f t="shared" si="14"/>
        <v>0</v>
      </c>
      <c r="X37" s="54">
        <f t="shared" si="14"/>
        <v>0</v>
      </c>
      <c r="Y37" s="54">
        <f t="shared" si="14"/>
        <v>0</v>
      </c>
      <c r="Z37" s="54">
        <f t="shared" si="14"/>
        <v>0</v>
      </c>
      <c r="AA37" s="54">
        <f t="shared" si="14"/>
        <v>0</v>
      </c>
      <c r="AB37" s="54">
        <f t="shared" si="14"/>
        <v>0</v>
      </c>
      <c r="AC37" s="54">
        <f t="shared" si="14"/>
        <v>0</v>
      </c>
      <c r="AD37" s="54">
        <f t="shared" si="14"/>
        <v>0</v>
      </c>
      <c r="AE37" s="54">
        <f t="shared" si="14"/>
        <v>0</v>
      </c>
      <c r="AF37" s="54">
        <f t="shared" si="14"/>
        <v>0</v>
      </c>
      <c r="AG37" s="54" t="e">
        <f t="shared" si="14"/>
        <v>#VALUE!</v>
      </c>
      <c r="AH37" s="27" t="s">
        <v>20</v>
      </c>
      <c r="AI37" s="55">
        <f>_xlfn.AGGREGATE(9,6,C37:AG37)</f>
        <v>1</v>
      </c>
      <c r="AJ37" s="7"/>
    </row>
    <row r="38" spans="2:38" x14ac:dyDescent="0.15">
      <c r="B38" s="17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18"/>
      <c r="AI38" s="17"/>
    </row>
    <row r="39" spans="2:38" hidden="1" x14ac:dyDescent="0.15">
      <c r="B39" s="17"/>
      <c r="C39" s="17">
        <f>YEAR(C42)</f>
        <v>2025</v>
      </c>
      <c r="D39" s="17">
        <f>MONTH(C42)</f>
        <v>7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/>
      <c r="AI39" s="17"/>
    </row>
    <row r="40" spans="2:38" x14ac:dyDescent="0.15">
      <c r="B40" s="19" t="s">
        <v>14</v>
      </c>
      <c r="C40" s="85">
        <f>C42</f>
        <v>45839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7"/>
    </row>
    <row r="41" spans="2:38" hidden="1" x14ac:dyDescent="0.15">
      <c r="B41" s="57"/>
      <c r="C41" s="45">
        <f>DATE($C39,$D39,1)</f>
        <v>45839</v>
      </c>
      <c r="D41" s="45">
        <f t="shared" ref="D41:AG41" si="15">C41+1</f>
        <v>45840</v>
      </c>
      <c r="E41" s="45">
        <f t="shared" si="15"/>
        <v>45841</v>
      </c>
      <c r="F41" s="45">
        <f t="shared" si="15"/>
        <v>45842</v>
      </c>
      <c r="G41" s="45">
        <f t="shared" si="15"/>
        <v>45843</v>
      </c>
      <c r="H41" s="45">
        <f t="shared" si="15"/>
        <v>45844</v>
      </c>
      <c r="I41" s="45">
        <f t="shared" si="15"/>
        <v>45845</v>
      </c>
      <c r="J41" s="45">
        <f t="shared" si="15"/>
        <v>45846</v>
      </c>
      <c r="K41" s="45">
        <f t="shared" si="15"/>
        <v>45847</v>
      </c>
      <c r="L41" s="45">
        <f t="shared" si="15"/>
        <v>45848</v>
      </c>
      <c r="M41" s="45">
        <f t="shared" si="15"/>
        <v>45849</v>
      </c>
      <c r="N41" s="45">
        <f t="shared" si="15"/>
        <v>45850</v>
      </c>
      <c r="O41" s="45">
        <f t="shared" si="15"/>
        <v>45851</v>
      </c>
      <c r="P41" s="45">
        <f t="shared" si="15"/>
        <v>45852</v>
      </c>
      <c r="Q41" s="45">
        <f t="shared" si="15"/>
        <v>45853</v>
      </c>
      <c r="R41" s="45">
        <f t="shared" si="15"/>
        <v>45854</v>
      </c>
      <c r="S41" s="45">
        <f t="shared" si="15"/>
        <v>45855</v>
      </c>
      <c r="T41" s="45">
        <f t="shared" si="15"/>
        <v>45856</v>
      </c>
      <c r="U41" s="45">
        <f t="shared" si="15"/>
        <v>45857</v>
      </c>
      <c r="V41" s="45">
        <f t="shared" si="15"/>
        <v>45858</v>
      </c>
      <c r="W41" s="45">
        <f t="shared" si="15"/>
        <v>45859</v>
      </c>
      <c r="X41" s="45">
        <f t="shared" si="15"/>
        <v>45860</v>
      </c>
      <c r="Y41" s="45">
        <f t="shared" si="15"/>
        <v>45861</v>
      </c>
      <c r="Z41" s="45">
        <f t="shared" si="15"/>
        <v>45862</v>
      </c>
      <c r="AA41" s="45">
        <f t="shared" si="15"/>
        <v>45863</v>
      </c>
      <c r="AB41" s="45">
        <f t="shared" si="15"/>
        <v>45864</v>
      </c>
      <c r="AC41" s="45">
        <f t="shared" si="15"/>
        <v>45865</v>
      </c>
      <c r="AD41" s="45">
        <f t="shared" si="15"/>
        <v>45866</v>
      </c>
      <c r="AE41" s="45">
        <f t="shared" si="15"/>
        <v>45867</v>
      </c>
      <c r="AF41" s="45">
        <f t="shared" si="15"/>
        <v>45868</v>
      </c>
      <c r="AG41" s="45">
        <f t="shared" si="15"/>
        <v>45869</v>
      </c>
      <c r="AH41" s="58"/>
      <c r="AI41" s="59"/>
    </row>
    <row r="42" spans="2:38" x14ac:dyDescent="0.15">
      <c r="B42" s="60" t="s">
        <v>15</v>
      </c>
      <c r="C42" s="61">
        <f>IF(EDATE(C25,1)&gt;$G$5,"",EDATE(C25,1))</f>
        <v>45839</v>
      </c>
      <c r="D42" s="45">
        <f t="shared" ref="D42:AG42" si="16">IF(D41&gt;$G$5,"",IF(C42=EOMONTH(DATE($C39,$D39,1),0),"",IF(C42="","",C42+1)))</f>
        <v>45840</v>
      </c>
      <c r="E42" s="45">
        <f t="shared" si="16"/>
        <v>45841</v>
      </c>
      <c r="F42" s="45">
        <f t="shared" si="16"/>
        <v>45842</v>
      </c>
      <c r="G42" s="45">
        <f t="shared" si="16"/>
        <v>45843</v>
      </c>
      <c r="H42" s="45">
        <f t="shared" si="16"/>
        <v>45844</v>
      </c>
      <c r="I42" s="45">
        <f t="shared" si="16"/>
        <v>45845</v>
      </c>
      <c r="J42" s="45">
        <f t="shared" si="16"/>
        <v>45846</v>
      </c>
      <c r="K42" s="45">
        <f t="shared" si="16"/>
        <v>45847</v>
      </c>
      <c r="L42" s="45">
        <f t="shared" si="16"/>
        <v>45848</v>
      </c>
      <c r="M42" s="45">
        <f t="shared" si="16"/>
        <v>45849</v>
      </c>
      <c r="N42" s="45">
        <f t="shared" si="16"/>
        <v>45850</v>
      </c>
      <c r="O42" s="45">
        <f t="shared" si="16"/>
        <v>45851</v>
      </c>
      <c r="P42" s="45">
        <f t="shared" si="16"/>
        <v>45852</v>
      </c>
      <c r="Q42" s="45">
        <f t="shared" si="16"/>
        <v>45853</v>
      </c>
      <c r="R42" s="45">
        <f t="shared" si="16"/>
        <v>45854</v>
      </c>
      <c r="S42" s="45">
        <f t="shared" si="16"/>
        <v>45855</v>
      </c>
      <c r="T42" s="45">
        <f t="shared" si="16"/>
        <v>45856</v>
      </c>
      <c r="U42" s="45">
        <f t="shared" si="16"/>
        <v>45857</v>
      </c>
      <c r="V42" s="45">
        <f t="shared" si="16"/>
        <v>45858</v>
      </c>
      <c r="W42" s="162">
        <f t="shared" si="16"/>
        <v>45859</v>
      </c>
      <c r="X42" s="45">
        <f t="shared" si="16"/>
        <v>45860</v>
      </c>
      <c r="Y42" s="45">
        <f t="shared" si="16"/>
        <v>45861</v>
      </c>
      <c r="Z42" s="45">
        <f t="shared" si="16"/>
        <v>45862</v>
      </c>
      <c r="AA42" s="45">
        <f t="shared" si="16"/>
        <v>45863</v>
      </c>
      <c r="AB42" s="45">
        <f t="shared" si="16"/>
        <v>45864</v>
      </c>
      <c r="AC42" s="45">
        <f t="shared" si="16"/>
        <v>45865</v>
      </c>
      <c r="AD42" s="45">
        <f t="shared" si="16"/>
        <v>45866</v>
      </c>
      <c r="AE42" s="45">
        <f t="shared" si="16"/>
        <v>45867</v>
      </c>
      <c r="AF42" s="45">
        <f t="shared" si="16"/>
        <v>45868</v>
      </c>
      <c r="AG42" s="45">
        <f t="shared" si="16"/>
        <v>45869</v>
      </c>
      <c r="AH42" s="46" t="s">
        <v>16</v>
      </c>
      <c r="AI42" s="47">
        <f>+COUNTIFS(C43:AG43,"土",C44:AG44,"")+COUNTIFS(C43:AG43,"日",C44:AG44,"")</f>
        <v>8</v>
      </c>
    </row>
    <row r="43" spans="2:38" x14ac:dyDescent="0.15">
      <c r="B43" s="39" t="s">
        <v>5</v>
      </c>
      <c r="C43" s="48" t="str">
        <f>IFERROR(TEXT(WEEKDAY(+C42),"aaa"),"")</f>
        <v>火</v>
      </c>
      <c r="D43" s="48" t="str">
        <f t="shared" ref="D43:AG43" si="17">IFERROR(TEXT(WEEKDAY(+D42),"aaa"),"")</f>
        <v>水</v>
      </c>
      <c r="E43" s="48" t="str">
        <f t="shared" si="17"/>
        <v>木</v>
      </c>
      <c r="F43" s="48" t="str">
        <f t="shared" si="17"/>
        <v>金</v>
      </c>
      <c r="G43" s="48" t="str">
        <f t="shared" si="17"/>
        <v>土</v>
      </c>
      <c r="H43" s="48" t="str">
        <f t="shared" si="17"/>
        <v>日</v>
      </c>
      <c r="I43" s="48" t="str">
        <f t="shared" si="17"/>
        <v>月</v>
      </c>
      <c r="J43" s="48" t="str">
        <f t="shared" si="17"/>
        <v>火</v>
      </c>
      <c r="K43" s="48" t="str">
        <f t="shared" si="17"/>
        <v>水</v>
      </c>
      <c r="L43" s="48" t="str">
        <f t="shared" si="17"/>
        <v>木</v>
      </c>
      <c r="M43" s="48" t="str">
        <f t="shared" si="17"/>
        <v>金</v>
      </c>
      <c r="N43" s="48" t="str">
        <f t="shared" si="17"/>
        <v>土</v>
      </c>
      <c r="O43" s="48" t="str">
        <f t="shared" si="17"/>
        <v>日</v>
      </c>
      <c r="P43" s="48" t="str">
        <f t="shared" si="17"/>
        <v>月</v>
      </c>
      <c r="Q43" s="48" t="str">
        <f t="shared" si="17"/>
        <v>火</v>
      </c>
      <c r="R43" s="48" t="str">
        <f t="shared" si="17"/>
        <v>水</v>
      </c>
      <c r="S43" s="48" t="str">
        <f t="shared" si="17"/>
        <v>木</v>
      </c>
      <c r="T43" s="48" t="str">
        <f t="shared" si="17"/>
        <v>金</v>
      </c>
      <c r="U43" s="48" t="str">
        <f t="shared" si="17"/>
        <v>土</v>
      </c>
      <c r="V43" s="48" t="str">
        <f t="shared" si="17"/>
        <v>日</v>
      </c>
      <c r="W43" s="48" t="str">
        <f t="shared" si="17"/>
        <v>月</v>
      </c>
      <c r="X43" s="48" t="str">
        <f t="shared" si="17"/>
        <v>火</v>
      </c>
      <c r="Y43" s="48" t="str">
        <f t="shared" si="17"/>
        <v>水</v>
      </c>
      <c r="Z43" s="48" t="str">
        <f t="shared" si="17"/>
        <v>木</v>
      </c>
      <c r="AA43" s="48" t="str">
        <f t="shared" si="17"/>
        <v>金</v>
      </c>
      <c r="AB43" s="48" t="str">
        <f t="shared" si="17"/>
        <v>土</v>
      </c>
      <c r="AC43" s="48" t="str">
        <f t="shared" si="17"/>
        <v>日</v>
      </c>
      <c r="AD43" s="48" t="str">
        <f t="shared" si="17"/>
        <v>月</v>
      </c>
      <c r="AE43" s="48" t="str">
        <f t="shared" si="17"/>
        <v>火</v>
      </c>
      <c r="AF43" s="48" t="str">
        <f t="shared" si="17"/>
        <v>水</v>
      </c>
      <c r="AG43" s="48" t="str">
        <f t="shared" si="17"/>
        <v>木</v>
      </c>
      <c r="AH43" s="46" t="s">
        <v>18</v>
      </c>
      <c r="AI43" s="47">
        <f>+COUNTIF(C44:AG44,"夏休")+COUNTIF(C44:AG44,"冬休")+COUNTIF(C44:AG44,"中止")</f>
        <v>0</v>
      </c>
    </row>
    <row r="44" spans="2:38" ht="13.5" customHeight="1" x14ac:dyDescent="0.15">
      <c r="B44" s="97" t="s">
        <v>17</v>
      </c>
      <c r="C44" s="138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44"/>
      <c r="AH44" s="49" t="s">
        <v>2</v>
      </c>
      <c r="AI44" s="50">
        <f>COUNT(C42:AG42)-AI43</f>
        <v>31</v>
      </c>
    </row>
    <row r="45" spans="2:38" ht="13.5" customHeight="1" x14ac:dyDescent="0.15">
      <c r="B45" s="98"/>
      <c r="C45" s="138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44"/>
      <c r="AH45" s="49" t="s">
        <v>6</v>
      </c>
      <c r="AI45" s="50">
        <f>+COUNTIF(C46:AG47,"休")</f>
        <v>9</v>
      </c>
      <c r="AJ45" s="7" t="str">
        <f>IF(AI46&gt;0.285,"",IF(AI45&lt;AI42,"←計画日数が足りません",""))</f>
        <v/>
      </c>
    </row>
    <row r="46" spans="2:38" ht="13.5" customHeight="1" x14ac:dyDescent="0.15">
      <c r="B46" s="95" t="s">
        <v>0</v>
      </c>
      <c r="C46" s="145"/>
      <c r="D46" s="143"/>
      <c r="E46" s="143"/>
      <c r="F46" s="143"/>
      <c r="G46" s="143" t="s">
        <v>21</v>
      </c>
      <c r="H46" s="143" t="s">
        <v>21</v>
      </c>
      <c r="I46" s="143"/>
      <c r="J46" s="146"/>
      <c r="K46" s="143"/>
      <c r="L46" s="143"/>
      <c r="M46" s="143"/>
      <c r="N46" s="143" t="s">
        <v>21</v>
      </c>
      <c r="O46" s="143" t="s">
        <v>21</v>
      </c>
      <c r="P46" s="143"/>
      <c r="Q46" s="146"/>
      <c r="R46" s="143"/>
      <c r="S46" s="143"/>
      <c r="T46" s="143"/>
      <c r="U46" s="143" t="s">
        <v>21</v>
      </c>
      <c r="V46" s="143" t="s">
        <v>21</v>
      </c>
      <c r="W46" s="143" t="s">
        <v>21</v>
      </c>
      <c r="X46" s="146"/>
      <c r="Y46" s="143"/>
      <c r="Z46" s="143"/>
      <c r="AA46" s="143"/>
      <c r="AB46" s="143" t="s">
        <v>21</v>
      </c>
      <c r="AC46" s="143" t="s">
        <v>21</v>
      </c>
      <c r="AD46" s="143"/>
      <c r="AE46" s="146"/>
      <c r="AF46" s="143"/>
      <c r="AG46" s="148"/>
      <c r="AH46" s="49" t="s">
        <v>8</v>
      </c>
      <c r="AI46" s="8">
        <f>+AI45/AI44</f>
        <v>0.29032258064516131</v>
      </c>
    </row>
    <row r="47" spans="2:38" x14ac:dyDescent="0.15">
      <c r="B47" s="95"/>
      <c r="C47" s="145"/>
      <c r="D47" s="143"/>
      <c r="E47" s="143"/>
      <c r="F47" s="143"/>
      <c r="G47" s="143"/>
      <c r="H47" s="143"/>
      <c r="I47" s="143"/>
      <c r="J47" s="146"/>
      <c r="K47" s="143"/>
      <c r="L47" s="143"/>
      <c r="M47" s="143"/>
      <c r="N47" s="143"/>
      <c r="O47" s="143"/>
      <c r="P47" s="143"/>
      <c r="Q47" s="146"/>
      <c r="R47" s="143"/>
      <c r="S47" s="143"/>
      <c r="T47" s="143"/>
      <c r="U47" s="143"/>
      <c r="V47" s="143"/>
      <c r="W47" s="143"/>
      <c r="X47" s="146"/>
      <c r="Y47" s="143"/>
      <c r="Z47" s="143"/>
      <c r="AA47" s="143"/>
      <c r="AB47" s="143"/>
      <c r="AC47" s="143"/>
      <c r="AD47" s="143"/>
      <c r="AE47" s="146"/>
      <c r="AF47" s="143"/>
      <c r="AG47" s="148"/>
      <c r="AH47" s="49" t="s">
        <v>9</v>
      </c>
      <c r="AI47" s="50">
        <f>+COUNTA(C48:AG49)</f>
        <v>9</v>
      </c>
    </row>
    <row r="48" spans="2:38" x14ac:dyDescent="0.15">
      <c r="B48" s="89" t="s">
        <v>7</v>
      </c>
      <c r="C48" s="127"/>
      <c r="D48" s="146"/>
      <c r="E48" s="146"/>
      <c r="F48" s="146"/>
      <c r="G48" s="146" t="s">
        <v>21</v>
      </c>
      <c r="H48" s="146" t="s">
        <v>21</v>
      </c>
      <c r="I48" s="146"/>
      <c r="J48" s="152"/>
      <c r="K48" s="146"/>
      <c r="L48" s="146"/>
      <c r="M48" s="146"/>
      <c r="N48" s="146" t="s">
        <v>21</v>
      </c>
      <c r="O48" s="146" t="s">
        <v>21</v>
      </c>
      <c r="P48" s="146"/>
      <c r="Q48" s="152"/>
      <c r="R48" s="146"/>
      <c r="S48" s="146"/>
      <c r="T48" s="146" t="s">
        <v>23</v>
      </c>
      <c r="U48" s="146" t="s">
        <v>21</v>
      </c>
      <c r="V48" s="146"/>
      <c r="W48" s="146" t="s">
        <v>21</v>
      </c>
      <c r="X48" s="152"/>
      <c r="Y48" s="146"/>
      <c r="Z48" s="146"/>
      <c r="AA48" s="146"/>
      <c r="AB48" s="146" t="s">
        <v>21</v>
      </c>
      <c r="AC48" s="146" t="s">
        <v>21</v>
      </c>
      <c r="AD48" s="146"/>
      <c r="AE48" s="152"/>
      <c r="AF48" s="146"/>
      <c r="AG48" s="128"/>
      <c r="AH48" s="51" t="s">
        <v>4</v>
      </c>
      <c r="AI48" s="9">
        <f>+AI47/AI44</f>
        <v>0.29032258064516131</v>
      </c>
      <c r="AL48" s="2">
        <f>+COUNTIF(C46:AG47,"休")</f>
        <v>9</v>
      </c>
    </row>
    <row r="49" spans="2:38" x14ac:dyDescent="0.15">
      <c r="B49" s="90"/>
      <c r="C49" s="149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50"/>
      <c r="AH49" s="52" t="s">
        <v>13</v>
      </c>
      <c r="AI49" s="10" t="str">
        <f>IF(7&gt;AI44,"対象外",IF(AI47&gt;=AI42,"OK","NG"))</f>
        <v>OK</v>
      </c>
      <c r="AJ49" s="7" t="str">
        <f>IF(AI49="対象外","←７日間に満たない期間は達成判定の対象外",IF(AI49="NG","←月単位未達成","←月単位達成"))</f>
        <v>←月単位達成</v>
      </c>
      <c r="AL49" s="12" t="str">
        <f>IF(7&gt;AI44,"対象外",IF(AL48&gt;=AI42,"OK","NG"))</f>
        <v>OK</v>
      </c>
    </row>
    <row r="50" spans="2:38" hidden="1" x14ac:dyDescent="0.15">
      <c r="B50" s="53" t="s">
        <v>30</v>
      </c>
      <c r="C50" s="54">
        <f t="shared" ref="C50:AG50" si="18">IF(AND(DAY(C42)&gt;=22,DAY(C42)&lt;=28,C43="土"),1,0)</f>
        <v>0</v>
      </c>
      <c r="D50" s="54">
        <f t="shared" si="18"/>
        <v>0</v>
      </c>
      <c r="E50" s="54">
        <f t="shared" si="18"/>
        <v>0</v>
      </c>
      <c r="F50" s="54">
        <f t="shared" si="18"/>
        <v>0</v>
      </c>
      <c r="G50" s="54">
        <f t="shared" si="18"/>
        <v>0</v>
      </c>
      <c r="H50" s="54">
        <f t="shared" si="18"/>
        <v>0</v>
      </c>
      <c r="I50" s="54">
        <f t="shared" si="18"/>
        <v>0</v>
      </c>
      <c r="J50" s="54">
        <f t="shared" si="18"/>
        <v>0</v>
      </c>
      <c r="K50" s="54">
        <f t="shared" si="18"/>
        <v>0</v>
      </c>
      <c r="L50" s="54">
        <f t="shared" si="18"/>
        <v>0</v>
      </c>
      <c r="M50" s="54">
        <f t="shared" si="18"/>
        <v>0</v>
      </c>
      <c r="N50" s="54">
        <f t="shared" si="18"/>
        <v>0</v>
      </c>
      <c r="O50" s="54">
        <f t="shared" si="18"/>
        <v>0</v>
      </c>
      <c r="P50" s="54">
        <f t="shared" si="18"/>
        <v>0</v>
      </c>
      <c r="Q50" s="54">
        <f t="shared" si="18"/>
        <v>0</v>
      </c>
      <c r="R50" s="54">
        <f t="shared" si="18"/>
        <v>0</v>
      </c>
      <c r="S50" s="54">
        <f t="shared" si="18"/>
        <v>0</v>
      </c>
      <c r="T50" s="54">
        <f t="shared" si="18"/>
        <v>0</v>
      </c>
      <c r="U50" s="54">
        <f t="shared" si="18"/>
        <v>0</v>
      </c>
      <c r="V50" s="54">
        <f t="shared" si="18"/>
        <v>0</v>
      </c>
      <c r="W50" s="54">
        <f t="shared" si="18"/>
        <v>0</v>
      </c>
      <c r="X50" s="54">
        <f t="shared" si="18"/>
        <v>0</v>
      </c>
      <c r="Y50" s="54">
        <f t="shared" si="18"/>
        <v>0</v>
      </c>
      <c r="Z50" s="54">
        <f t="shared" si="18"/>
        <v>0</v>
      </c>
      <c r="AA50" s="54">
        <f t="shared" si="18"/>
        <v>0</v>
      </c>
      <c r="AB50" s="54">
        <f t="shared" si="18"/>
        <v>1</v>
      </c>
      <c r="AC50" s="54">
        <f t="shared" si="18"/>
        <v>0</v>
      </c>
      <c r="AD50" s="54">
        <f t="shared" si="18"/>
        <v>0</v>
      </c>
      <c r="AE50" s="54">
        <f t="shared" si="18"/>
        <v>0</v>
      </c>
      <c r="AF50" s="54">
        <f t="shared" si="18"/>
        <v>0</v>
      </c>
      <c r="AG50" s="54">
        <f t="shared" si="18"/>
        <v>0</v>
      </c>
      <c r="AH50" s="27" t="s">
        <v>19</v>
      </c>
      <c r="AI50" s="55">
        <f>_xlfn.AGGREGATE(9,6,C50:AG50)</f>
        <v>1</v>
      </c>
      <c r="AJ50" s="7"/>
    </row>
    <row r="51" spans="2:38" hidden="1" x14ac:dyDescent="0.15">
      <c r="B51" s="53" t="s">
        <v>31</v>
      </c>
      <c r="C51" s="54">
        <f t="shared" ref="C51:AG51" si="19">IF(AND(DAY(C42)&gt;=22,DAY(C42)&lt;=28,C43="土",OR(C48="休",C48="雨")),1,0)</f>
        <v>0</v>
      </c>
      <c r="D51" s="54">
        <f t="shared" si="19"/>
        <v>0</v>
      </c>
      <c r="E51" s="54">
        <f t="shared" si="19"/>
        <v>0</v>
      </c>
      <c r="F51" s="54">
        <f t="shared" si="19"/>
        <v>0</v>
      </c>
      <c r="G51" s="54">
        <f t="shared" si="19"/>
        <v>0</v>
      </c>
      <c r="H51" s="54">
        <f t="shared" si="19"/>
        <v>0</v>
      </c>
      <c r="I51" s="54">
        <f t="shared" si="19"/>
        <v>0</v>
      </c>
      <c r="J51" s="54">
        <f t="shared" si="19"/>
        <v>0</v>
      </c>
      <c r="K51" s="54">
        <f t="shared" si="19"/>
        <v>0</v>
      </c>
      <c r="L51" s="54">
        <f t="shared" si="19"/>
        <v>0</v>
      </c>
      <c r="M51" s="54">
        <f t="shared" si="19"/>
        <v>0</v>
      </c>
      <c r="N51" s="54">
        <f t="shared" si="19"/>
        <v>0</v>
      </c>
      <c r="O51" s="54">
        <f t="shared" si="19"/>
        <v>0</v>
      </c>
      <c r="P51" s="54">
        <f t="shared" si="19"/>
        <v>0</v>
      </c>
      <c r="Q51" s="54">
        <f t="shared" si="19"/>
        <v>0</v>
      </c>
      <c r="R51" s="54">
        <f t="shared" si="19"/>
        <v>0</v>
      </c>
      <c r="S51" s="54">
        <f t="shared" si="19"/>
        <v>0</v>
      </c>
      <c r="T51" s="54">
        <f t="shared" si="19"/>
        <v>0</v>
      </c>
      <c r="U51" s="54">
        <f t="shared" si="19"/>
        <v>0</v>
      </c>
      <c r="V51" s="54">
        <f t="shared" si="19"/>
        <v>0</v>
      </c>
      <c r="W51" s="54">
        <f t="shared" si="19"/>
        <v>0</v>
      </c>
      <c r="X51" s="54">
        <f t="shared" si="19"/>
        <v>0</v>
      </c>
      <c r="Y51" s="54">
        <f t="shared" si="19"/>
        <v>0</v>
      </c>
      <c r="Z51" s="54">
        <f t="shared" si="19"/>
        <v>0</v>
      </c>
      <c r="AA51" s="54">
        <f t="shared" si="19"/>
        <v>0</v>
      </c>
      <c r="AB51" s="54">
        <f t="shared" si="19"/>
        <v>1</v>
      </c>
      <c r="AC51" s="54">
        <f t="shared" si="19"/>
        <v>0</v>
      </c>
      <c r="AD51" s="54">
        <f t="shared" si="19"/>
        <v>0</v>
      </c>
      <c r="AE51" s="54">
        <f>IF(AND(DAY(AE42)&gt;=22,DAY(AE42)&lt;=28,AE43="土",OR(AE48="休",AE48="雨")),1,0)</f>
        <v>0</v>
      </c>
      <c r="AF51" s="54">
        <f>IF(AND(DAY(AF42)&gt;=22,DAY(AF42)&lt;=28,AF43="土",OR(AF48="休",AF48="雨")),1,0)</f>
        <v>0</v>
      </c>
      <c r="AG51" s="54">
        <f t="shared" si="19"/>
        <v>0</v>
      </c>
      <c r="AH51" s="27" t="s">
        <v>20</v>
      </c>
      <c r="AI51" s="55">
        <f>_xlfn.AGGREGATE(9,6,C51:AG51)</f>
        <v>1</v>
      </c>
      <c r="AJ51" s="7"/>
    </row>
    <row r="52" spans="2:38" hidden="1" x14ac:dyDescent="0.15">
      <c r="B52" s="53" t="s">
        <v>32</v>
      </c>
      <c r="C52" s="54">
        <f>IF(AND(DAY(C42)&gt;=8,DAY(C42)&lt;=14,C43="土"),1,0)</f>
        <v>0</v>
      </c>
      <c r="D52" s="54">
        <f>IF(AND(DAY(D42)&gt;=8,DAY(D42)&lt;=14,D43="土"),1,0)</f>
        <v>0</v>
      </c>
      <c r="E52" s="54">
        <f t="shared" ref="E52:AG52" si="20">IF(AND(DAY(E42)&gt;=8,DAY(E42)&lt;=14,E43="土"),1,0)</f>
        <v>0</v>
      </c>
      <c r="F52" s="54">
        <f t="shared" si="20"/>
        <v>0</v>
      </c>
      <c r="G52" s="54">
        <f t="shared" si="20"/>
        <v>0</v>
      </c>
      <c r="H52" s="54">
        <f t="shared" si="20"/>
        <v>0</v>
      </c>
      <c r="I52" s="54">
        <f t="shared" si="20"/>
        <v>0</v>
      </c>
      <c r="J52" s="54">
        <f t="shared" si="20"/>
        <v>0</v>
      </c>
      <c r="K52" s="54">
        <f t="shared" si="20"/>
        <v>0</v>
      </c>
      <c r="L52" s="54">
        <f t="shared" si="20"/>
        <v>0</v>
      </c>
      <c r="M52" s="54">
        <f t="shared" si="20"/>
        <v>0</v>
      </c>
      <c r="N52" s="54">
        <f t="shared" si="20"/>
        <v>1</v>
      </c>
      <c r="O52" s="54">
        <f t="shared" si="20"/>
        <v>0</v>
      </c>
      <c r="P52" s="54">
        <f t="shared" si="20"/>
        <v>0</v>
      </c>
      <c r="Q52" s="54">
        <f t="shared" si="20"/>
        <v>0</v>
      </c>
      <c r="R52" s="54">
        <f t="shared" si="20"/>
        <v>0</v>
      </c>
      <c r="S52" s="54">
        <f t="shared" si="20"/>
        <v>0</v>
      </c>
      <c r="T52" s="54">
        <f t="shared" si="20"/>
        <v>0</v>
      </c>
      <c r="U52" s="54">
        <f t="shared" si="20"/>
        <v>0</v>
      </c>
      <c r="V52" s="54">
        <f t="shared" si="20"/>
        <v>0</v>
      </c>
      <c r="W52" s="54">
        <f t="shared" si="20"/>
        <v>0</v>
      </c>
      <c r="X52" s="54">
        <f t="shared" si="20"/>
        <v>0</v>
      </c>
      <c r="Y52" s="54">
        <f t="shared" si="20"/>
        <v>0</v>
      </c>
      <c r="Z52" s="54">
        <f t="shared" si="20"/>
        <v>0</v>
      </c>
      <c r="AA52" s="54">
        <f t="shared" si="20"/>
        <v>0</v>
      </c>
      <c r="AB52" s="54">
        <f t="shared" si="20"/>
        <v>0</v>
      </c>
      <c r="AC52" s="54">
        <f t="shared" si="20"/>
        <v>0</v>
      </c>
      <c r="AD52" s="54">
        <f t="shared" si="20"/>
        <v>0</v>
      </c>
      <c r="AE52" s="54">
        <f t="shared" si="20"/>
        <v>0</v>
      </c>
      <c r="AF52" s="54">
        <f t="shared" si="20"/>
        <v>0</v>
      </c>
      <c r="AG52" s="54">
        <f t="shared" si="20"/>
        <v>0</v>
      </c>
      <c r="AH52" s="27" t="s">
        <v>19</v>
      </c>
      <c r="AI52" s="55">
        <f>_xlfn.AGGREGATE(9,6,C52:AG52)</f>
        <v>1</v>
      </c>
      <c r="AJ52" s="7"/>
    </row>
    <row r="53" spans="2:38" hidden="1" x14ac:dyDescent="0.15">
      <c r="B53" s="53" t="s">
        <v>33</v>
      </c>
      <c r="C53" s="54">
        <f>IF(AND(DAY(C42)&gt;=8,DAY(C42)&lt;=14,C43="土",OR(C48="休",C48="雨")),1,0)</f>
        <v>0</v>
      </c>
      <c r="D53" s="54">
        <f>IF(AND(DAY(D42)&gt;=8,DAY(D42)&lt;=14,D43="土",OR(D48="休",D48="雨")),1,0)</f>
        <v>0</v>
      </c>
      <c r="E53" s="54">
        <f t="shared" ref="E53:AG53" si="21">IF(AND(DAY(E42)&gt;=8,DAY(E42)&lt;=14,E43="土",OR(E48="休",E48="雨")),1,0)</f>
        <v>0</v>
      </c>
      <c r="F53" s="54">
        <f t="shared" si="21"/>
        <v>0</v>
      </c>
      <c r="G53" s="54">
        <f t="shared" si="21"/>
        <v>0</v>
      </c>
      <c r="H53" s="54">
        <f t="shared" si="21"/>
        <v>0</v>
      </c>
      <c r="I53" s="54">
        <f t="shared" si="21"/>
        <v>0</v>
      </c>
      <c r="J53" s="54">
        <f t="shared" si="21"/>
        <v>0</v>
      </c>
      <c r="K53" s="54">
        <f t="shared" si="21"/>
        <v>0</v>
      </c>
      <c r="L53" s="54">
        <f t="shared" si="21"/>
        <v>0</v>
      </c>
      <c r="M53" s="54">
        <f t="shared" si="21"/>
        <v>0</v>
      </c>
      <c r="N53" s="54">
        <f t="shared" si="21"/>
        <v>1</v>
      </c>
      <c r="O53" s="54">
        <f t="shared" si="21"/>
        <v>0</v>
      </c>
      <c r="P53" s="54">
        <f t="shared" si="21"/>
        <v>0</v>
      </c>
      <c r="Q53" s="54">
        <f t="shared" si="21"/>
        <v>0</v>
      </c>
      <c r="R53" s="54">
        <f t="shared" si="21"/>
        <v>0</v>
      </c>
      <c r="S53" s="54">
        <f t="shared" si="21"/>
        <v>0</v>
      </c>
      <c r="T53" s="54">
        <f t="shared" si="21"/>
        <v>0</v>
      </c>
      <c r="U53" s="54">
        <f t="shared" si="21"/>
        <v>0</v>
      </c>
      <c r="V53" s="54">
        <f t="shared" si="21"/>
        <v>0</v>
      </c>
      <c r="W53" s="54">
        <f t="shared" si="21"/>
        <v>0</v>
      </c>
      <c r="X53" s="54">
        <f t="shared" si="21"/>
        <v>0</v>
      </c>
      <c r="Y53" s="54">
        <f t="shared" si="21"/>
        <v>0</v>
      </c>
      <c r="Z53" s="54">
        <f t="shared" si="21"/>
        <v>0</v>
      </c>
      <c r="AA53" s="54">
        <f t="shared" si="21"/>
        <v>0</v>
      </c>
      <c r="AB53" s="54">
        <f t="shared" si="21"/>
        <v>0</v>
      </c>
      <c r="AC53" s="54">
        <f t="shared" si="21"/>
        <v>0</v>
      </c>
      <c r="AD53" s="54">
        <f t="shared" si="21"/>
        <v>0</v>
      </c>
      <c r="AE53" s="54">
        <f t="shared" si="21"/>
        <v>0</v>
      </c>
      <c r="AF53" s="54">
        <f t="shared" si="21"/>
        <v>0</v>
      </c>
      <c r="AG53" s="54">
        <f t="shared" si="21"/>
        <v>0</v>
      </c>
      <c r="AH53" s="27" t="s">
        <v>20</v>
      </c>
      <c r="AI53" s="55">
        <f>_xlfn.AGGREGATE(9,6,C53:AG53)</f>
        <v>1</v>
      </c>
      <c r="AJ53" s="7"/>
    </row>
    <row r="54" spans="2:38" x14ac:dyDescent="0.1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/>
      <c r="AI54" s="17"/>
    </row>
    <row r="55" spans="2:38" hidden="1" x14ac:dyDescent="0.15">
      <c r="B55" s="17"/>
      <c r="C55" s="17">
        <f>YEAR(C58)</f>
        <v>2025</v>
      </c>
      <c r="D55" s="17">
        <f>MONTH(C58)</f>
        <v>8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8"/>
      <c r="AI55" s="17"/>
    </row>
    <row r="56" spans="2:38" x14ac:dyDescent="0.15">
      <c r="B56" s="19" t="s">
        <v>14</v>
      </c>
      <c r="C56" s="85">
        <f>C58</f>
        <v>45870</v>
      </c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7"/>
    </row>
    <row r="57" spans="2:38" hidden="1" x14ac:dyDescent="0.15">
      <c r="B57" s="57"/>
      <c r="C57" s="45">
        <f>DATE($C55,$D55,1)</f>
        <v>45870</v>
      </c>
      <c r="D57" s="45">
        <f t="shared" ref="D57:AG57" si="22">C57+1</f>
        <v>45871</v>
      </c>
      <c r="E57" s="45">
        <f t="shared" si="22"/>
        <v>45872</v>
      </c>
      <c r="F57" s="45">
        <f t="shared" si="22"/>
        <v>45873</v>
      </c>
      <c r="G57" s="45">
        <f t="shared" si="22"/>
        <v>45874</v>
      </c>
      <c r="H57" s="45">
        <f t="shared" si="22"/>
        <v>45875</v>
      </c>
      <c r="I57" s="45">
        <f t="shared" si="22"/>
        <v>45876</v>
      </c>
      <c r="J57" s="45">
        <f t="shared" si="22"/>
        <v>45877</v>
      </c>
      <c r="K57" s="45">
        <f t="shared" si="22"/>
        <v>45878</v>
      </c>
      <c r="L57" s="45">
        <f t="shared" si="22"/>
        <v>45879</v>
      </c>
      <c r="M57" s="45">
        <f t="shared" si="22"/>
        <v>45880</v>
      </c>
      <c r="N57" s="45">
        <f t="shared" si="22"/>
        <v>45881</v>
      </c>
      <c r="O57" s="45">
        <f t="shared" si="22"/>
        <v>45882</v>
      </c>
      <c r="P57" s="45">
        <f t="shared" si="22"/>
        <v>45883</v>
      </c>
      <c r="Q57" s="45">
        <f t="shared" si="22"/>
        <v>45884</v>
      </c>
      <c r="R57" s="45">
        <f t="shared" si="22"/>
        <v>45885</v>
      </c>
      <c r="S57" s="45">
        <f t="shared" si="22"/>
        <v>45886</v>
      </c>
      <c r="T57" s="45">
        <f t="shared" si="22"/>
        <v>45887</v>
      </c>
      <c r="U57" s="45">
        <f t="shared" si="22"/>
        <v>45888</v>
      </c>
      <c r="V57" s="45">
        <f t="shared" si="22"/>
        <v>45889</v>
      </c>
      <c r="W57" s="45">
        <f t="shared" si="22"/>
        <v>45890</v>
      </c>
      <c r="X57" s="45">
        <f t="shared" si="22"/>
        <v>45891</v>
      </c>
      <c r="Y57" s="45">
        <f t="shared" si="22"/>
        <v>45892</v>
      </c>
      <c r="Z57" s="45">
        <f t="shared" si="22"/>
        <v>45893</v>
      </c>
      <c r="AA57" s="45">
        <f t="shared" si="22"/>
        <v>45894</v>
      </c>
      <c r="AB57" s="45">
        <f t="shared" si="22"/>
        <v>45895</v>
      </c>
      <c r="AC57" s="45">
        <f t="shared" si="22"/>
        <v>45896</v>
      </c>
      <c r="AD57" s="45">
        <f t="shared" si="22"/>
        <v>45897</v>
      </c>
      <c r="AE57" s="45">
        <f t="shared" si="22"/>
        <v>45898</v>
      </c>
      <c r="AF57" s="45">
        <f t="shared" si="22"/>
        <v>45899</v>
      </c>
      <c r="AG57" s="45">
        <f t="shared" si="22"/>
        <v>45900</v>
      </c>
      <c r="AH57" s="58"/>
      <c r="AI57" s="59"/>
    </row>
    <row r="58" spans="2:38" x14ac:dyDescent="0.15">
      <c r="B58" s="60" t="s">
        <v>15</v>
      </c>
      <c r="C58" s="61">
        <f>IF(EDATE(C41,1)&gt;$G$5,"",EDATE(C41,1))</f>
        <v>45870</v>
      </c>
      <c r="D58" s="45">
        <f t="shared" ref="D58:AG58" si="23">IF(D57&gt;$G$5,"",IF(C58=EOMONTH(DATE($C55,$D55,1),0),"",IF(C58="","",C58+1)))</f>
        <v>45871</v>
      </c>
      <c r="E58" s="45">
        <f t="shared" si="23"/>
        <v>45872</v>
      </c>
      <c r="F58" s="45">
        <f t="shared" si="23"/>
        <v>45873</v>
      </c>
      <c r="G58" s="45">
        <f t="shared" si="23"/>
        <v>45874</v>
      </c>
      <c r="H58" s="45">
        <f t="shared" si="23"/>
        <v>45875</v>
      </c>
      <c r="I58" s="45">
        <f t="shared" si="23"/>
        <v>45876</v>
      </c>
      <c r="J58" s="45">
        <f t="shared" si="23"/>
        <v>45877</v>
      </c>
      <c r="K58" s="45">
        <f t="shared" si="23"/>
        <v>45878</v>
      </c>
      <c r="L58" s="45">
        <f t="shared" si="23"/>
        <v>45879</v>
      </c>
      <c r="M58" s="162">
        <f t="shared" si="23"/>
        <v>45880</v>
      </c>
      <c r="N58" s="45">
        <f t="shared" si="23"/>
        <v>45881</v>
      </c>
      <c r="O58" s="45">
        <f t="shared" si="23"/>
        <v>45882</v>
      </c>
      <c r="P58" s="45">
        <f t="shared" si="23"/>
        <v>45883</v>
      </c>
      <c r="Q58" s="45">
        <f t="shared" si="23"/>
        <v>45884</v>
      </c>
      <c r="R58" s="45">
        <f t="shared" si="23"/>
        <v>45885</v>
      </c>
      <c r="S58" s="45">
        <f t="shared" si="23"/>
        <v>45886</v>
      </c>
      <c r="T58" s="45">
        <f t="shared" si="23"/>
        <v>45887</v>
      </c>
      <c r="U58" s="45">
        <f t="shared" si="23"/>
        <v>45888</v>
      </c>
      <c r="V58" s="45">
        <f t="shared" si="23"/>
        <v>45889</v>
      </c>
      <c r="W58" s="45">
        <f t="shared" si="23"/>
        <v>45890</v>
      </c>
      <c r="X58" s="45">
        <f t="shared" si="23"/>
        <v>45891</v>
      </c>
      <c r="Y58" s="45">
        <f t="shared" si="23"/>
        <v>45892</v>
      </c>
      <c r="Z58" s="45">
        <f t="shared" si="23"/>
        <v>45893</v>
      </c>
      <c r="AA58" s="45">
        <f t="shared" si="23"/>
        <v>45894</v>
      </c>
      <c r="AB58" s="45">
        <f t="shared" si="23"/>
        <v>45895</v>
      </c>
      <c r="AC58" s="45">
        <f t="shared" si="23"/>
        <v>45896</v>
      </c>
      <c r="AD58" s="45">
        <f t="shared" si="23"/>
        <v>45897</v>
      </c>
      <c r="AE58" s="45">
        <f t="shared" si="23"/>
        <v>45898</v>
      </c>
      <c r="AF58" s="45">
        <f t="shared" si="23"/>
        <v>45899</v>
      </c>
      <c r="AG58" s="45">
        <f t="shared" si="23"/>
        <v>45900</v>
      </c>
      <c r="AH58" s="46" t="s">
        <v>16</v>
      </c>
      <c r="AI58" s="47">
        <f>+COUNTIFS(C59:AG59,"土",C60:AG60,"")+COUNTIFS(C59:AG59,"日",C60:AG60,"")</f>
        <v>10</v>
      </c>
    </row>
    <row r="59" spans="2:38" x14ac:dyDescent="0.15">
      <c r="B59" s="39" t="s">
        <v>5</v>
      </c>
      <c r="C59" s="48" t="str">
        <f>IFERROR(TEXT(WEEKDAY(+C58),"aaa"),"")</f>
        <v>金</v>
      </c>
      <c r="D59" s="48" t="str">
        <f t="shared" ref="D59:AG59" si="24">IFERROR(TEXT(WEEKDAY(+D58),"aaa"),"")</f>
        <v>土</v>
      </c>
      <c r="E59" s="48" t="str">
        <f t="shared" si="24"/>
        <v>日</v>
      </c>
      <c r="F59" s="48" t="str">
        <f t="shared" si="24"/>
        <v>月</v>
      </c>
      <c r="G59" s="48" t="str">
        <f t="shared" si="24"/>
        <v>火</v>
      </c>
      <c r="H59" s="48" t="str">
        <f t="shared" si="24"/>
        <v>水</v>
      </c>
      <c r="I59" s="48" t="str">
        <f t="shared" si="24"/>
        <v>木</v>
      </c>
      <c r="J59" s="48" t="str">
        <f t="shared" si="24"/>
        <v>金</v>
      </c>
      <c r="K59" s="48" t="str">
        <f t="shared" si="24"/>
        <v>土</v>
      </c>
      <c r="L59" s="48" t="str">
        <f t="shared" si="24"/>
        <v>日</v>
      </c>
      <c r="M59" s="48" t="str">
        <f t="shared" si="24"/>
        <v>月</v>
      </c>
      <c r="N59" s="48" t="str">
        <f t="shared" si="24"/>
        <v>火</v>
      </c>
      <c r="O59" s="48" t="str">
        <f t="shared" si="24"/>
        <v>水</v>
      </c>
      <c r="P59" s="48" t="str">
        <f t="shared" si="24"/>
        <v>木</v>
      </c>
      <c r="Q59" s="48" t="str">
        <f t="shared" si="24"/>
        <v>金</v>
      </c>
      <c r="R59" s="48" t="str">
        <f t="shared" si="24"/>
        <v>土</v>
      </c>
      <c r="S59" s="48" t="str">
        <f t="shared" si="24"/>
        <v>日</v>
      </c>
      <c r="T59" s="48" t="str">
        <f t="shared" si="24"/>
        <v>月</v>
      </c>
      <c r="U59" s="48" t="str">
        <f t="shared" si="24"/>
        <v>火</v>
      </c>
      <c r="V59" s="48" t="str">
        <f t="shared" si="24"/>
        <v>水</v>
      </c>
      <c r="W59" s="48" t="str">
        <f t="shared" si="24"/>
        <v>木</v>
      </c>
      <c r="X59" s="48" t="str">
        <f t="shared" si="24"/>
        <v>金</v>
      </c>
      <c r="Y59" s="48" t="str">
        <f t="shared" si="24"/>
        <v>土</v>
      </c>
      <c r="Z59" s="48" t="str">
        <f t="shared" si="24"/>
        <v>日</v>
      </c>
      <c r="AA59" s="48" t="str">
        <f t="shared" si="24"/>
        <v>月</v>
      </c>
      <c r="AB59" s="48" t="str">
        <f t="shared" si="24"/>
        <v>火</v>
      </c>
      <c r="AC59" s="48" t="str">
        <f t="shared" si="24"/>
        <v>水</v>
      </c>
      <c r="AD59" s="48" t="str">
        <f t="shared" si="24"/>
        <v>木</v>
      </c>
      <c r="AE59" s="48" t="str">
        <f t="shared" si="24"/>
        <v>金</v>
      </c>
      <c r="AF59" s="48" t="str">
        <f t="shared" si="24"/>
        <v>土</v>
      </c>
      <c r="AG59" s="48" t="str">
        <f t="shared" si="24"/>
        <v>日</v>
      </c>
      <c r="AH59" s="46" t="s">
        <v>18</v>
      </c>
      <c r="AI59" s="47">
        <f>+COUNTIF(C60:AG60,"夏休")+COUNTIF(C60:AG60,"冬休")+COUNTIF(C60:AG60,"中止")</f>
        <v>3</v>
      </c>
    </row>
    <row r="60" spans="2:38" ht="13.5" customHeight="1" x14ac:dyDescent="0.15">
      <c r="B60" s="97" t="s">
        <v>17</v>
      </c>
      <c r="C60" s="138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 t="s">
        <v>24</v>
      </c>
      <c r="P60" s="137" t="s">
        <v>24</v>
      </c>
      <c r="Q60" s="137" t="s">
        <v>24</v>
      </c>
      <c r="R60" s="137"/>
      <c r="S60" s="137"/>
      <c r="T60" s="137"/>
      <c r="U60" s="137"/>
      <c r="V60" s="137"/>
      <c r="W60" s="137"/>
      <c r="X60" s="137"/>
      <c r="Y60" s="137"/>
      <c r="Z60" s="160"/>
      <c r="AA60" s="160"/>
      <c r="AB60" s="137"/>
      <c r="AC60" s="137"/>
      <c r="AD60" s="137"/>
      <c r="AE60" s="137"/>
      <c r="AF60" s="137"/>
      <c r="AG60" s="144"/>
      <c r="AH60" s="49" t="s">
        <v>2</v>
      </c>
      <c r="AI60" s="50">
        <f>COUNT(C58:AG58)-AI59</f>
        <v>28</v>
      </c>
    </row>
    <row r="61" spans="2:38" ht="13.5" customHeight="1" x14ac:dyDescent="0.15">
      <c r="B61" s="98"/>
      <c r="C61" s="138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61"/>
      <c r="AA61" s="161"/>
      <c r="AB61" s="137"/>
      <c r="AC61" s="137"/>
      <c r="AD61" s="137"/>
      <c r="AE61" s="137"/>
      <c r="AF61" s="137"/>
      <c r="AG61" s="144"/>
      <c r="AH61" s="49" t="s">
        <v>6</v>
      </c>
      <c r="AI61" s="50">
        <f>+COUNTIF(C62:AG63,"休")</f>
        <v>11</v>
      </c>
      <c r="AJ61" s="7" t="str">
        <f>IF(AI62&gt;0.285,"",IF(AI61&lt;AI58,"←計画日数が足りません",""))</f>
        <v/>
      </c>
    </row>
    <row r="62" spans="2:38" ht="13.5" customHeight="1" x14ac:dyDescent="0.15">
      <c r="B62" s="95" t="s">
        <v>0</v>
      </c>
      <c r="C62" s="145"/>
      <c r="D62" s="143" t="s">
        <v>21</v>
      </c>
      <c r="E62" s="143" t="s">
        <v>21</v>
      </c>
      <c r="F62" s="143"/>
      <c r="G62" s="143"/>
      <c r="H62" s="146"/>
      <c r="I62" s="143"/>
      <c r="J62" s="143"/>
      <c r="K62" s="143" t="s">
        <v>21</v>
      </c>
      <c r="L62" s="143" t="s">
        <v>21</v>
      </c>
      <c r="M62" s="143" t="s">
        <v>21</v>
      </c>
      <c r="N62" s="143"/>
      <c r="O62" s="146"/>
      <c r="P62" s="143"/>
      <c r="Q62" s="143"/>
      <c r="R62" s="143" t="s">
        <v>21</v>
      </c>
      <c r="S62" s="143" t="s">
        <v>21</v>
      </c>
      <c r="T62" s="143"/>
      <c r="U62" s="143"/>
      <c r="V62" s="146"/>
      <c r="W62" s="143"/>
      <c r="X62" s="143"/>
      <c r="Y62" s="143" t="s">
        <v>21</v>
      </c>
      <c r="Z62" s="143" t="s">
        <v>21</v>
      </c>
      <c r="AA62" s="143"/>
      <c r="AB62" s="143"/>
      <c r="AC62" s="146"/>
      <c r="AD62" s="143"/>
      <c r="AE62" s="143"/>
      <c r="AF62" s="143" t="s">
        <v>21</v>
      </c>
      <c r="AG62" s="148" t="s">
        <v>21</v>
      </c>
      <c r="AH62" s="49" t="s">
        <v>8</v>
      </c>
      <c r="AI62" s="8">
        <f>+AI61/AI60</f>
        <v>0.39285714285714285</v>
      </c>
    </row>
    <row r="63" spans="2:38" x14ac:dyDescent="0.15">
      <c r="B63" s="95"/>
      <c r="C63" s="145"/>
      <c r="D63" s="143"/>
      <c r="E63" s="143"/>
      <c r="F63" s="143"/>
      <c r="G63" s="143"/>
      <c r="H63" s="146"/>
      <c r="I63" s="143"/>
      <c r="J63" s="143"/>
      <c r="K63" s="143"/>
      <c r="L63" s="143"/>
      <c r="M63" s="143"/>
      <c r="N63" s="143"/>
      <c r="O63" s="146"/>
      <c r="P63" s="143"/>
      <c r="Q63" s="143"/>
      <c r="R63" s="143"/>
      <c r="S63" s="143"/>
      <c r="T63" s="143"/>
      <c r="U63" s="143"/>
      <c r="V63" s="146"/>
      <c r="W63" s="143"/>
      <c r="X63" s="143"/>
      <c r="Y63" s="143"/>
      <c r="Z63" s="143"/>
      <c r="AA63" s="143"/>
      <c r="AB63" s="143"/>
      <c r="AC63" s="146"/>
      <c r="AD63" s="143"/>
      <c r="AE63" s="143"/>
      <c r="AF63" s="143"/>
      <c r="AG63" s="148"/>
      <c r="AH63" s="49" t="s">
        <v>9</v>
      </c>
      <c r="AI63" s="50">
        <f>+COUNTA(C64:AG65)</f>
        <v>11</v>
      </c>
    </row>
    <row r="64" spans="2:38" x14ac:dyDescent="0.15">
      <c r="B64" s="89" t="s">
        <v>7</v>
      </c>
      <c r="C64" s="127"/>
      <c r="D64" s="146" t="s">
        <v>21</v>
      </c>
      <c r="E64" s="146" t="s">
        <v>21</v>
      </c>
      <c r="F64" s="146"/>
      <c r="G64" s="146"/>
      <c r="H64" s="152"/>
      <c r="I64" s="146"/>
      <c r="J64" s="146"/>
      <c r="K64" s="146" t="s">
        <v>21</v>
      </c>
      <c r="L64" s="146" t="s">
        <v>21</v>
      </c>
      <c r="M64" s="146" t="s">
        <v>21</v>
      </c>
      <c r="N64" s="146"/>
      <c r="O64" s="152"/>
      <c r="P64" s="146"/>
      <c r="Q64" s="146"/>
      <c r="R64" s="146" t="s">
        <v>21</v>
      </c>
      <c r="S64" s="146" t="s">
        <v>21</v>
      </c>
      <c r="T64" s="146"/>
      <c r="U64" s="146"/>
      <c r="V64" s="152"/>
      <c r="W64" s="146"/>
      <c r="X64" s="146"/>
      <c r="Y64" s="146" t="s">
        <v>21</v>
      </c>
      <c r="Z64" s="146" t="s">
        <v>21</v>
      </c>
      <c r="AA64" s="146"/>
      <c r="AB64" s="146"/>
      <c r="AC64" s="152"/>
      <c r="AD64" s="146"/>
      <c r="AE64" s="146"/>
      <c r="AF64" s="146" t="s">
        <v>21</v>
      </c>
      <c r="AG64" s="128" t="s">
        <v>21</v>
      </c>
      <c r="AH64" s="51" t="s">
        <v>4</v>
      </c>
      <c r="AI64" s="9">
        <f>+AI63/AI60</f>
        <v>0.39285714285714285</v>
      </c>
      <c r="AL64" s="2">
        <f>+COUNTIF(C62:AG63,"休")</f>
        <v>11</v>
      </c>
    </row>
    <row r="65" spans="2:38" x14ac:dyDescent="0.15">
      <c r="B65" s="90"/>
      <c r="C65" s="149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50"/>
      <c r="AH65" s="52" t="s">
        <v>13</v>
      </c>
      <c r="AI65" s="10" t="str">
        <f>IF(7&gt;AI60,"対象外",IF(AI63&gt;=AI58,"OK","NG"))</f>
        <v>OK</v>
      </c>
      <c r="AJ65" s="7" t="str">
        <f>IF(AI65="対象外","←７日間に満たない期間は達成判定の対象外",IF(AI65="NG","←月単位未達成","←月単位達成"))</f>
        <v>←月単位達成</v>
      </c>
      <c r="AL65" s="12" t="str">
        <f>IF(7&gt;AI60,"対象外",IF(AL64&gt;=AI58,"OK","NG"))</f>
        <v>OK</v>
      </c>
    </row>
    <row r="66" spans="2:38" ht="13.5" hidden="1" customHeight="1" x14ac:dyDescent="0.15">
      <c r="B66" s="53" t="s">
        <v>30</v>
      </c>
      <c r="C66" s="54">
        <f t="shared" ref="C66:AG66" si="25">IF(AND(DAY(C58)&gt;=22,DAY(C58)&lt;=28,C59="土"),1,0)</f>
        <v>0</v>
      </c>
      <c r="D66" s="54">
        <f t="shared" si="25"/>
        <v>0</v>
      </c>
      <c r="E66" s="54">
        <f t="shared" si="25"/>
        <v>0</v>
      </c>
      <c r="F66" s="54">
        <f t="shared" si="25"/>
        <v>0</v>
      </c>
      <c r="G66" s="54">
        <f t="shared" si="25"/>
        <v>0</v>
      </c>
      <c r="H66" s="54">
        <f t="shared" si="25"/>
        <v>0</v>
      </c>
      <c r="I66" s="54">
        <f t="shared" si="25"/>
        <v>0</v>
      </c>
      <c r="J66" s="54">
        <f t="shared" si="25"/>
        <v>0</v>
      </c>
      <c r="K66" s="54">
        <f t="shared" si="25"/>
        <v>0</v>
      </c>
      <c r="L66" s="54">
        <f t="shared" si="25"/>
        <v>0</v>
      </c>
      <c r="M66" s="54">
        <f t="shared" si="25"/>
        <v>0</v>
      </c>
      <c r="N66" s="54">
        <f t="shared" si="25"/>
        <v>0</v>
      </c>
      <c r="O66" s="54">
        <f t="shared" si="25"/>
        <v>0</v>
      </c>
      <c r="P66" s="54">
        <f t="shared" si="25"/>
        <v>0</v>
      </c>
      <c r="Q66" s="54">
        <f t="shared" si="25"/>
        <v>0</v>
      </c>
      <c r="R66" s="54">
        <f t="shared" si="25"/>
        <v>0</v>
      </c>
      <c r="S66" s="54">
        <f t="shared" si="25"/>
        <v>0</v>
      </c>
      <c r="T66" s="54">
        <f t="shared" si="25"/>
        <v>0</v>
      </c>
      <c r="U66" s="54">
        <f t="shared" si="25"/>
        <v>0</v>
      </c>
      <c r="V66" s="54">
        <f t="shared" si="25"/>
        <v>0</v>
      </c>
      <c r="W66" s="54">
        <f t="shared" si="25"/>
        <v>0</v>
      </c>
      <c r="X66" s="54">
        <f t="shared" si="25"/>
        <v>0</v>
      </c>
      <c r="Y66" s="54">
        <f t="shared" si="25"/>
        <v>1</v>
      </c>
      <c r="Z66" s="54">
        <f t="shared" si="25"/>
        <v>0</v>
      </c>
      <c r="AA66" s="54">
        <f t="shared" si="25"/>
        <v>0</v>
      </c>
      <c r="AB66" s="54">
        <f t="shared" si="25"/>
        <v>0</v>
      </c>
      <c r="AC66" s="54">
        <f t="shared" si="25"/>
        <v>0</v>
      </c>
      <c r="AD66" s="54">
        <f t="shared" si="25"/>
        <v>0</v>
      </c>
      <c r="AE66" s="54">
        <f t="shared" si="25"/>
        <v>0</v>
      </c>
      <c r="AF66" s="54">
        <f t="shared" si="25"/>
        <v>0</v>
      </c>
      <c r="AG66" s="54">
        <f t="shared" si="25"/>
        <v>0</v>
      </c>
      <c r="AH66" s="27" t="s">
        <v>19</v>
      </c>
      <c r="AI66" s="55">
        <f>_xlfn.AGGREGATE(9,6,C66:AG66)</f>
        <v>1</v>
      </c>
      <c r="AJ66" s="7"/>
    </row>
    <row r="67" spans="2:38" ht="13.5" hidden="1" customHeight="1" x14ac:dyDescent="0.15">
      <c r="B67" s="53" t="s">
        <v>31</v>
      </c>
      <c r="C67" s="54">
        <f t="shared" ref="C67:AG67" si="26">IF(AND(DAY(C58)&gt;=22,DAY(C58)&lt;=28,C59="土",OR(C64="休",C64="雨")),1,0)</f>
        <v>0</v>
      </c>
      <c r="D67" s="54">
        <f t="shared" si="26"/>
        <v>0</v>
      </c>
      <c r="E67" s="54">
        <f t="shared" si="26"/>
        <v>0</v>
      </c>
      <c r="F67" s="54">
        <f t="shared" si="26"/>
        <v>0</v>
      </c>
      <c r="G67" s="54">
        <f t="shared" si="26"/>
        <v>0</v>
      </c>
      <c r="H67" s="54">
        <f t="shared" si="26"/>
        <v>0</v>
      </c>
      <c r="I67" s="54">
        <f t="shared" si="26"/>
        <v>0</v>
      </c>
      <c r="J67" s="54">
        <f t="shared" si="26"/>
        <v>0</v>
      </c>
      <c r="K67" s="54">
        <f t="shared" si="26"/>
        <v>0</v>
      </c>
      <c r="L67" s="54">
        <f t="shared" si="26"/>
        <v>0</v>
      </c>
      <c r="M67" s="54">
        <f t="shared" si="26"/>
        <v>0</v>
      </c>
      <c r="N67" s="54">
        <f t="shared" si="26"/>
        <v>0</v>
      </c>
      <c r="O67" s="54">
        <f t="shared" si="26"/>
        <v>0</v>
      </c>
      <c r="P67" s="54">
        <f t="shared" si="26"/>
        <v>0</v>
      </c>
      <c r="Q67" s="54">
        <f t="shared" si="26"/>
        <v>0</v>
      </c>
      <c r="R67" s="54">
        <f t="shared" si="26"/>
        <v>0</v>
      </c>
      <c r="S67" s="54">
        <f t="shared" si="26"/>
        <v>0</v>
      </c>
      <c r="T67" s="54">
        <f t="shared" si="26"/>
        <v>0</v>
      </c>
      <c r="U67" s="54">
        <f t="shared" si="26"/>
        <v>0</v>
      </c>
      <c r="V67" s="54">
        <f t="shared" si="26"/>
        <v>0</v>
      </c>
      <c r="W67" s="54">
        <f t="shared" si="26"/>
        <v>0</v>
      </c>
      <c r="X67" s="54">
        <f t="shared" si="26"/>
        <v>0</v>
      </c>
      <c r="Y67" s="54">
        <f t="shared" si="26"/>
        <v>1</v>
      </c>
      <c r="Z67" s="54">
        <f t="shared" si="26"/>
        <v>0</v>
      </c>
      <c r="AA67" s="54">
        <f t="shared" si="26"/>
        <v>0</v>
      </c>
      <c r="AB67" s="54">
        <f t="shared" si="26"/>
        <v>0</v>
      </c>
      <c r="AC67" s="54">
        <f t="shared" si="26"/>
        <v>0</v>
      </c>
      <c r="AD67" s="54">
        <f t="shared" si="26"/>
        <v>0</v>
      </c>
      <c r="AE67" s="54">
        <f t="shared" si="26"/>
        <v>0</v>
      </c>
      <c r="AF67" s="54">
        <f t="shared" si="26"/>
        <v>0</v>
      </c>
      <c r="AG67" s="54">
        <f t="shared" si="26"/>
        <v>0</v>
      </c>
      <c r="AH67" s="27" t="s">
        <v>20</v>
      </c>
      <c r="AI67" s="55">
        <f>_xlfn.AGGREGATE(9,6,C67:AG67)</f>
        <v>1</v>
      </c>
      <c r="AJ67" s="7"/>
    </row>
    <row r="68" spans="2:38" hidden="1" x14ac:dyDescent="0.15">
      <c r="B68" s="53" t="s">
        <v>32</v>
      </c>
      <c r="C68" s="54">
        <f>IF(AND(DAY(C58)&gt;=8,DAY(C58)&lt;=14,C59="土"),1,0)</f>
        <v>0</v>
      </c>
      <c r="D68" s="54">
        <f>IF(AND(DAY(D58)&gt;=8,DAY(D58)&lt;=14,D59="土"),1,0)</f>
        <v>0</v>
      </c>
      <c r="E68" s="54">
        <f t="shared" ref="E68:AG68" si="27">IF(AND(DAY(E58)&gt;=8,DAY(E58)&lt;=14,E59="土"),1,0)</f>
        <v>0</v>
      </c>
      <c r="F68" s="54">
        <f t="shared" si="27"/>
        <v>0</v>
      </c>
      <c r="G68" s="54">
        <f t="shared" si="27"/>
        <v>0</v>
      </c>
      <c r="H68" s="54">
        <f t="shared" si="27"/>
        <v>0</v>
      </c>
      <c r="I68" s="54">
        <f t="shared" si="27"/>
        <v>0</v>
      </c>
      <c r="J68" s="54">
        <f t="shared" si="27"/>
        <v>0</v>
      </c>
      <c r="K68" s="54">
        <f t="shared" si="27"/>
        <v>1</v>
      </c>
      <c r="L68" s="54">
        <f t="shared" si="27"/>
        <v>0</v>
      </c>
      <c r="M68" s="54">
        <f t="shared" si="27"/>
        <v>0</v>
      </c>
      <c r="N68" s="54">
        <f t="shared" si="27"/>
        <v>0</v>
      </c>
      <c r="O68" s="54">
        <f t="shared" si="27"/>
        <v>0</v>
      </c>
      <c r="P68" s="54">
        <f t="shared" si="27"/>
        <v>0</v>
      </c>
      <c r="Q68" s="54">
        <f t="shared" si="27"/>
        <v>0</v>
      </c>
      <c r="R68" s="54">
        <f t="shared" si="27"/>
        <v>0</v>
      </c>
      <c r="S68" s="54">
        <f t="shared" si="27"/>
        <v>0</v>
      </c>
      <c r="T68" s="54">
        <f t="shared" si="27"/>
        <v>0</v>
      </c>
      <c r="U68" s="54">
        <f t="shared" si="27"/>
        <v>0</v>
      </c>
      <c r="V68" s="54">
        <f t="shared" si="27"/>
        <v>0</v>
      </c>
      <c r="W68" s="54">
        <f t="shared" si="27"/>
        <v>0</v>
      </c>
      <c r="X68" s="54">
        <f t="shared" si="27"/>
        <v>0</v>
      </c>
      <c r="Y68" s="54">
        <f t="shared" si="27"/>
        <v>0</v>
      </c>
      <c r="Z68" s="54">
        <f t="shared" si="27"/>
        <v>0</v>
      </c>
      <c r="AA68" s="54">
        <f t="shared" si="27"/>
        <v>0</v>
      </c>
      <c r="AB68" s="54">
        <f t="shared" si="27"/>
        <v>0</v>
      </c>
      <c r="AC68" s="54">
        <f t="shared" si="27"/>
        <v>0</v>
      </c>
      <c r="AD68" s="54">
        <f t="shared" si="27"/>
        <v>0</v>
      </c>
      <c r="AE68" s="54">
        <f t="shared" si="27"/>
        <v>0</v>
      </c>
      <c r="AF68" s="54">
        <f t="shared" si="27"/>
        <v>0</v>
      </c>
      <c r="AG68" s="54">
        <f t="shared" si="27"/>
        <v>0</v>
      </c>
      <c r="AH68" s="27" t="s">
        <v>19</v>
      </c>
      <c r="AI68" s="55">
        <f>_xlfn.AGGREGATE(9,6,C68:AG68)</f>
        <v>1</v>
      </c>
      <c r="AJ68" s="7"/>
    </row>
    <row r="69" spans="2:38" hidden="1" x14ac:dyDescent="0.15">
      <c r="B69" s="53" t="s">
        <v>33</v>
      </c>
      <c r="C69" s="54">
        <f>IF(AND(DAY(C58)&gt;=8,DAY(C58)&lt;=14,C59="土",OR(C64="休",C64="雨")),1,0)</f>
        <v>0</v>
      </c>
      <c r="D69" s="54">
        <f>IF(AND(DAY(D58)&gt;=8,DAY(D58)&lt;=14,D59="土",OR(D64="休",D64="雨")),1,0)</f>
        <v>0</v>
      </c>
      <c r="E69" s="54">
        <f t="shared" ref="E69:AG69" si="28">IF(AND(DAY(E58)&gt;=8,DAY(E58)&lt;=14,E59="土",OR(E64="休",E64="雨")),1,0)</f>
        <v>0</v>
      </c>
      <c r="F69" s="54">
        <f t="shared" si="28"/>
        <v>0</v>
      </c>
      <c r="G69" s="54">
        <f t="shared" si="28"/>
        <v>0</v>
      </c>
      <c r="H69" s="54">
        <f t="shared" si="28"/>
        <v>0</v>
      </c>
      <c r="I69" s="54">
        <f t="shared" si="28"/>
        <v>0</v>
      </c>
      <c r="J69" s="54">
        <f t="shared" si="28"/>
        <v>0</v>
      </c>
      <c r="K69" s="54">
        <f t="shared" si="28"/>
        <v>1</v>
      </c>
      <c r="L69" s="54">
        <f t="shared" si="28"/>
        <v>0</v>
      </c>
      <c r="M69" s="54">
        <f t="shared" si="28"/>
        <v>0</v>
      </c>
      <c r="N69" s="54">
        <f t="shared" si="28"/>
        <v>0</v>
      </c>
      <c r="O69" s="54">
        <f t="shared" si="28"/>
        <v>0</v>
      </c>
      <c r="P69" s="54">
        <f t="shared" si="28"/>
        <v>0</v>
      </c>
      <c r="Q69" s="54">
        <f t="shared" si="28"/>
        <v>0</v>
      </c>
      <c r="R69" s="54">
        <f t="shared" si="28"/>
        <v>0</v>
      </c>
      <c r="S69" s="54">
        <f t="shared" si="28"/>
        <v>0</v>
      </c>
      <c r="T69" s="54">
        <f t="shared" si="28"/>
        <v>0</v>
      </c>
      <c r="U69" s="54">
        <f t="shared" si="28"/>
        <v>0</v>
      </c>
      <c r="V69" s="54">
        <f t="shared" si="28"/>
        <v>0</v>
      </c>
      <c r="W69" s="54">
        <f t="shared" si="28"/>
        <v>0</v>
      </c>
      <c r="X69" s="54">
        <f t="shared" si="28"/>
        <v>0</v>
      </c>
      <c r="Y69" s="54">
        <f t="shared" si="28"/>
        <v>0</v>
      </c>
      <c r="Z69" s="54">
        <f t="shared" si="28"/>
        <v>0</v>
      </c>
      <c r="AA69" s="54">
        <f t="shared" si="28"/>
        <v>0</v>
      </c>
      <c r="AB69" s="54">
        <f t="shared" si="28"/>
        <v>0</v>
      </c>
      <c r="AC69" s="54">
        <f t="shared" si="28"/>
        <v>0</v>
      </c>
      <c r="AD69" s="54">
        <f t="shared" si="28"/>
        <v>0</v>
      </c>
      <c r="AE69" s="54">
        <f t="shared" si="28"/>
        <v>0</v>
      </c>
      <c r="AF69" s="54">
        <f t="shared" si="28"/>
        <v>0</v>
      </c>
      <c r="AG69" s="54">
        <f t="shared" si="28"/>
        <v>0</v>
      </c>
      <c r="AH69" s="27" t="s">
        <v>20</v>
      </c>
      <c r="AI69" s="55">
        <f>_xlfn.AGGREGATE(9,6,C69:AG69)</f>
        <v>1</v>
      </c>
      <c r="AJ69" s="7"/>
    </row>
    <row r="70" spans="2:38" x14ac:dyDescent="0.1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/>
      <c r="AI70" s="17"/>
    </row>
    <row r="71" spans="2:38" hidden="1" x14ac:dyDescent="0.15">
      <c r="B71" s="17"/>
      <c r="C71" s="17">
        <f>YEAR(C74)</f>
        <v>2025</v>
      </c>
      <c r="D71" s="17">
        <f>MONTH(C74)</f>
        <v>9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8"/>
      <c r="AI71" s="17"/>
    </row>
    <row r="72" spans="2:38" x14ac:dyDescent="0.15">
      <c r="B72" s="19" t="s">
        <v>14</v>
      </c>
      <c r="C72" s="85">
        <f>C74</f>
        <v>45901</v>
      </c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7"/>
    </row>
    <row r="73" spans="2:38" hidden="1" x14ac:dyDescent="0.15">
      <c r="B73" s="57"/>
      <c r="C73" s="45">
        <f>DATE($C71,$D71,1)</f>
        <v>45901</v>
      </c>
      <c r="D73" s="45">
        <f t="shared" ref="D73:AG73" si="29">C73+1</f>
        <v>45902</v>
      </c>
      <c r="E73" s="45">
        <f t="shared" si="29"/>
        <v>45903</v>
      </c>
      <c r="F73" s="45">
        <f t="shared" si="29"/>
        <v>45904</v>
      </c>
      <c r="G73" s="45">
        <f t="shared" si="29"/>
        <v>45905</v>
      </c>
      <c r="H73" s="45">
        <f t="shared" si="29"/>
        <v>45906</v>
      </c>
      <c r="I73" s="45">
        <f t="shared" si="29"/>
        <v>45907</v>
      </c>
      <c r="J73" s="45">
        <f t="shared" si="29"/>
        <v>45908</v>
      </c>
      <c r="K73" s="45">
        <f t="shared" si="29"/>
        <v>45909</v>
      </c>
      <c r="L73" s="45">
        <f t="shared" si="29"/>
        <v>45910</v>
      </c>
      <c r="M73" s="45">
        <f t="shared" si="29"/>
        <v>45911</v>
      </c>
      <c r="N73" s="45">
        <f t="shared" si="29"/>
        <v>45912</v>
      </c>
      <c r="O73" s="45">
        <f t="shared" si="29"/>
        <v>45913</v>
      </c>
      <c r="P73" s="45">
        <f t="shared" si="29"/>
        <v>45914</v>
      </c>
      <c r="Q73" s="45">
        <f t="shared" si="29"/>
        <v>45915</v>
      </c>
      <c r="R73" s="45">
        <f t="shared" si="29"/>
        <v>45916</v>
      </c>
      <c r="S73" s="45">
        <f t="shared" si="29"/>
        <v>45917</v>
      </c>
      <c r="T73" s="45">
        <f t="shared" si="29"/>
        <v>45918</v>
      </c>
      <c r="U73" s="45">
        <f t="shared" si="29"/>
        <v>45919</v>
      </c>
      <c r="V73" s="45">
        <f t="shared" si="29"/>
        <v>45920</v>
      </c>
      <c r="W73" s="45">
        <f t="shared" si="29"/>
        <v>45921</v>
      </c>
      <c r="X73" s="45">
        <f t="shared" si="29"/>
        <v>45922</v>
      </c>
      <c r="Y73" s="45">
        <f t="shared" si="29"/>
        <v>45923</v>
      </c>
      <c r="Z73" s="45">
        <f t="shared" si="29"/>
        <v>45924</v>
      </c>
      <c r="AA73" s="45">
        <f t="shared" si="29"/>
        <v>45925</v>
      </c>
      <c r="AB73" s="45">
        <f t="shared" si="29"/>
        <v>45926</v>
      </c>
      <c r="AC73" s="45">
        <f t="shared" si="29"/>
        <v>45927</v>
      </c>
      <c r="AD73" s="45">
        <f t="shared" si="29"/>
        <v>45928</v>
      </c>
      <c r="AE73" s="45">
        <f t="shared" si="29"/>
        <v>45929</v>
      </c>
      <c r="AF73" s="45">
        <f t="shared" si="29"/>
        <v>45930</v>
      </c>
      <c r="AG73" s="45">
        <f t="shared" si="29"/>
        <v>45931</v>
      </c>
      <c r="AH73" s="58"/>
      <c r="AI73" s="59"/>
    </row>
    <row r="74" spans="2:38" x14ac:dyDescent="0.15">
      <c r="B74" s="60" t="s">
        <v>15</v>
      </c>
      <c r="C74" s="61">
        <f>IF(EDATE(C57,1)&gt;$G$5,"",EDATE(C57,1))</f>
        <v>45901</v>
      </c>
      <c r="D74" s="45">
        <f t="shared" ref="D74:AG74" si="30">IF(D73&gt;$G$5,"",IF(C74=EOMONTH(DATE($C71,$D71,1),0),"",IF(C74="","",C74+1)))</f>
        <v>45902</v>
      </c>
      <c r="E74" s="45">
        <f t="shared" si="30"/>
        <v>45903</v>
      </c>
      <c r="F74" s="45">
        <f t="shared" si="30"/>
        <v>45904</v>
      </c>
      <c r="G74" s="45">
        <f t="shared" si="30"/>
        <v>45905</v>
      </c>
      <c r="H74" s="45">
        <f t="shared" si="30"/>
        <v>45906</v>
      </c>
      <c r="I74" s="45">
        <f t="shared" si="30"/>
        <v>45907</v>
      </c>
      <c r="J74" s="45">
        <f t="shared" si="30"/>
        <v>45908</v>
      </c>
      <c r="K74" s="45">
        <f t="shared" si="30"/>
        <v>45909</v>
      </c>
      <c r="L74" s="45">
        <f t="shared" si="30"/>
        <v>45910</v>
      </c>
      <c r="M74" s="45">
        <f t="shared" si="30"/>
        <v>45911</v>
      </c>
      <c r="N74" s="45">
        <f t="shared" si="30"/>
        <v>45912</v>
      </c>
      <c r="O74" s="45">
        <f t="shared" si="30"/>
        <v>45913</v>
      </c>
      <c r="P74" s="45">
        <f t="shared" si="30"/>
        <v>45914</v>
      </c>
      <c r="Q74" s="162">
        <f t="shared" si="30"/>
        <v>45915</v>
      </c>
      <c r="R74" s="45">
        <f t="shared" si="30"/>
        <v>45916</v>
      </c>
      <c r="S74" s="45">
        <f t="shared" si="30"/>
        <v>45917</v>
      </c>
      <c r="T74" s="45">
        <f t="shared" si="30"/>
        <v>45918</v>
      </c>
      <c r="U74" s="45">
        <f t="shared" si="30"/>
        <v>45919</v>
      </c>
      <c r="V74" s="45">
        <f t="shared" si="30"/>
        <v>45920</v>
      </c>
      <c r="W74" s="45">
        <f t="shared" si="30"/>
        <v>45921</v>
      </c>
      <c r="X74" s="45">
        <f t="shared" si="30"/>
        <v>45922</v>
      </c>
      <c r="Y74" s="162">
        <f t="shared" si="30"/>
        <v>45923</v>
      </c>
      <c r="Z74" s="45">
        <f t="shared" si="30"/>
        <v>45924</v>
      </c>
      <c r="AA74" s="45">
        <f t="shared" si="30"/>
        <v>45925</v>
      </c>
      <c r="AB74" s="45">
        <f t="shared" si="30"/>
        <v>45926</v>
      </c>
      <c r="AC74" s="45">
        <f t="shared" si="30"/>
        <v>45927</v>
      </c>
      <c r="AD74" s="45">
        <f t="shared" si="30"/>
        <v>45928</v>
      </c>
      <c r="AE74" s="45">
        <f t="shared" si="30"/>
        <v>45929</v>
      </c>
      <c r="AF74" s="45">
        <f t="shared" si="30"/>
        <v>45930</v>
      </c>
      <c r="AG74" s="45" t="str">
        <f t="shared" si="30"/>
        <v/>
      </c>
      <c r="AH74" s="46" t="s">
        <v>16</v>
      </c>
      <c r="AI74" s="47">
        <f>+COUNTIFS(C75:AG75,"土",C76:AG76,"")+COUNTIFS(C75:AG75,"日",C76:AG76,"")</f>
        <v>8</v>
      </c>
    </row>
    <row r="75" spans="2:38" x14ac:dyDescent="0.15">
      <c r="B75" s="39" t="s">
        <v>5</v>
      </c>
      <c r="C75" s="48" t="str">
        <f>IFERROR(TEXT(WEEKDAY(+C74),"aaa"),"")</f>
        <v>月</v>
      </c>
      <c r="D75" s="48" t="str">
        <f t="shared" ref="D75:AG75" si="31">IFERROR(TEXT(WEEKDAY(+D74),"aaa"),"")</f>
        <v>火</v>
      </c>
      <c r="E75" s="48" t="str">
        <f t="shared" si="31"/>
        <v>水</v>
      </c>
      <c r="F75" s="48" t="str">
        <f t="shared" si="31"/>
        <v>木</v>
      </c>
      <c r="G75" s="48" t="str">
        <f t="shared" si="31"/>
        <v>金</v>
      </c>
      <c r="H75" s="48" t="str">
        <f t="shared" si="31"/>
        <v>土</v>
      </c>
      <c r="I75" s="48" t="str">
        <f t="shared" si="31"/>
        <v>日</v>
      </c>
      <c r="J75" s="48" t="str">
        <f t="shared" si="31"/>
        <v>月</v>
      </c>
      <c r="K75" s="48" t="str">
        <f t="shared" si="31"/>
        <v>火</v>
      </c>
      <c r="L75" s="48" t="str">
        <f t="shared" si="31"/>
        <v>水</v>
      </c>
      <c r="M75" s="48" t="str">
        <f t="shared" si="31"/>
        <v>木</v>
      </c>
      <c r="N75" s="48" t="str">
        <f t="shared" si="31"/>
        <v>金</v>
      </c>
      <c r="O75" s="48" t="str">
        <f t="shared" si="31"/>
        <v>土</v>
      </c>
      <c r="P75" s="48" t="str">
        <f t="shared" si="31"/>
        <v>日</v>
      </c>
      <c r="Q75" s="48" t="str">
        <f t="shared" si="31"/>
        <v>月</v>
      </c>
      <c r="R75" s="48" t="str">
        <f t="shared" si="31"/>
        <v>火</v>
      </c>
      <c r="S75" s="48" t="str">
        <f t="shared" si="31"/>
        <v>水</v>
      </c>
      <c r="T75" s="48" t="str">
        <f t="shared" si="31"/>
        <v>木</v>
      </c>
      <c r="U75" s="48" t="str">
        <f t="shared" si="31"/>
        <v>金</v>
      </c>
      <c r="V75" s="48" t="str">
        <f t="shared" si="31"/>
        <v>土</v>
      </c>
      <c r="W75" s="48" t="str">
        <f t="shared" si="31"/>
        <v>日</v>
      </c>
      <c r="X75" s="48" t="str">
        <f t="shared" si="31"/>
        <v>月</v>
      </c>
      <c r="Y75" s="48" t="str">
        <f t="shared" si="31"/>
        <v>火</v>
      </c>
      <c r="Z75" s="48" t="str">
        <f t="shared" si="31"/>
        <v>水</v>
      </c>
      <c r="AA75" s="48" t="str">
        <f t="shared" si="31"/>
        <v>木</v>
      </c>
      <c r="AB75" s="48" t="str">
        <f t="shared" si="31"/>
        <v>金</v>
      </c>
      <c r="AC75" s="48" t="str">
        <f t="shared" si="31"/>
        <v>土</v>
      </c>
      <c r="AD75" s="48" t="str">
        <f t="shared" si="31"/>
        <v>日</v>
      </c>
      <c r="AE75" s="48" t="str">
        <f t="shared" si="31"/>
        <v>月</v>
      </c>
      <c r="AF75" s="48" t="str">
        <f t="shared" si="31"/>
        <v>火</v>
      </c>
      <c r="AG75" s="48" t="str">
        <f t="shared" si="31"/>
        <v/>
      </c>
      <c r="AH75" s="46" t="s">
        <v>18</v>
      </c>
      <c r="AI75" s="47">
        <f>+COUNTIF(C76:AG76,"夏休")+COUNTIF(C76:AG76,"冬休")+COUNTIF(C76:AG76,"中止")</f>
        <v>0</v>
      </c>
    </row>
    <row r="76" spans="2:38" ht="13.5" customHeight="1" x14ac:dyDescent="0.15">
      <c r="B76" s="97" t="s">
        <v>17</v>
      </c>
      <c r="C76" s="138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44"/>
      <c r="AH76" s="49" t="s">
        <v>2</v>
      </c>
      <c r="AI76" s="50">
        <f>COUNT(C74:AG74)-AI75</f>
        <v>30</v>
      </c>
    </row>
    <row r="77" spans="2:38" ht="13.5" customHeight="1" x14ac:dyDescent="0.15">
      <c r="B77" s="98"/>
      <c r="C77" s="138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44"/>
      <c r="AH77" s="49" t="s">
        <v>6</v>
      </c>
      <c r="AI77" s="50">
        <f>+COUNTIF(C78:AG79,"休")</f>
        <v>10</v>
      </c>
      <c r="AJ77" s="7" t="str">
        <f>IF(AI78&gt;0.285,"",IF(AI77&lt;AI74,"←計画日数が足りません",""))</f>
        <v/>
      </c>
    </row>
    <row r="78" spans="2:38" ht="13.5" customHeight="1" x14ac:dyDescent="0.15">
      <c r="B78" s="95" t="s">
        <v>0</v>
      </c>
      <c r="C78" s="145"/>
      <c r="D78" s="143"/>
      <c r="E78" s="146"/>
      <c r="F78" s="143"/>
      <c r="G78" s="143"/>
      <c r="H78" s="143" t="s">
        <v>21</v>
      </c>
      <c r="I78" s="143" t="s">
        <v>21</v>
      </c>
      <c r="J78" s="143"/>
      <c r="K78" s="143"/>
      <c r="L78" s="146"/>
      <c r="M78" s="143"/>
      <c r="N78" s="143"/>
      <c r="O78" s="143" t="s">
        <v>21</v>
      </c>
      <c r="P78" s="143" t="s">
        <v>21</v>
      </c>
      <c r="Q78" s="143" t="s">
        <v>21</v>
      </c>
      <c r="R78" s="143"/>
      <c r="S78" s="146"/>
      <c r="T78" s="143"/>
      <c r="U78" s="143"/>
      <c r="V78" s="143" t="s">
        <v>21</v>
      </c>
      <c r="W78" s="143" t="s">
        <v>21</v>
      </c>
      <c r="X78" s="143"/>
      <c r="Y78" s="143" t="s">
        <v>21</v>
      </c>
      <c r="Z78" s="146"/>
      <c r="AA78" s="143"/>
      <c r="AB78" s="143"/>
      <c r="AC78" s="143" t="s">
        <v>21</v>
      </c>
      <c r="AD78" s="143" t="s">
        <v>21</v>
      </c>
      <c r="AE78" s="143"/>
      <c r="AF78" s="143"/>
      <c r="AG78" s="148"/>
      <c r="AH78" s="49" t="s">
        <v>8</v>
      </c>
      <c r="AI78" s="8">
        <f>+AI77/AI76</f>
        <v>0.33333333333333331</v>
      </c>
    </row>
    <row r="79" spans="2:38" x14ac:dyDescent="0.15">
      <c r="B79" s="95"/>
      <c r="C79" s="145"/>
      <c r="D79" s="143"/>
      <c r="E79" s="146"/>
      <c r="F79" s="143"/>
      <c r="G79" s="143"/>
      <c r="H79" s="143"/>
      <c r="I79" s="143"/>
      <c r="J79" s="143"/>
      <c r="K79" s="143"/>
      <c r="L79" s="146"/>
      <c r="M79" s="143"/>
      <c r="N79" s="143"/>
      <c r="O79" s="143"/>
      <c r="P79" s="143"/>
      <c r="Q79" s="143"/>
      <c r="R79" s="143"/>
      <c r="S79" s="146"/>
      <c r="T79" s="143"/>
      <c r="U79" s="143"/>
      <c r="V79" s="143"/>
      <c r="W79" s="143"/>
      <c r="X79" s="143"/>
      <c r="Y79" s="143"/>
      <c r="Z79" s="146"/>
      <c r="AA79" s="143"/>
      <c r="AB79" s="143"/>
      <c r="AC79" s="143"/>
      <c r="AD79" s="143"/>
      <c r="AE79" s="143"/>
      <c r="AF79" s="143"/>
      <c r="AG79" s="148"/>
      <c r="AH79" s="49" t="s">
        <v>9</v>
      </c>
      <c r="AI79" s="50">
        <f>+COUNTA(C80:AG81)</f>
        <v>10</v>
      </c>
    </row>
    <row r="80" spans="2:38" x14ac:dyDescent="0.15">
      <c r="B80" s="89" t="s">
        <v>7</v>
      </c>
      <c r="C80" s="127"/>
      <c r="D80" s="146"/>
      <c r="E80" s="152"/>
      <c r="F80" s="146"/>
      <c r="G80" s="146"/>
      <c r="H80" s="146" t="s">
        <v>21</v>
      </c>
      <c r="I80" s="146" t="s">
        <v>21</v>
      </c>
      <c r="J80" s="146"/>
      <c r="K80" s="146"/>
      <c r="L80" s="152"/>
      <c r="M80" s="146"/>
      <c r="N80" s="146"/>
      <c r="O80" s="146" t="s">
        <v>21</v>
      </c>
      <c r="P80" s="146" t="s">
        <v>21</v>
      </c>
      <c r="Q80" s="146" t="s">
        <v>21</v>
      </c>
      <c r="R80" s="146"/>
      <c r="S80" s="152"/>
      <c r="T80" s="146"/>
      <c r="U80" s="146"/>
      <c r="V80" s="146" t="s">
        <v>21</v>
      </c>
      <c r="W80" s="146" t="s">
        <v>21</v>
      </c>
      <c r="X80" s="146"/>
      <c r="Y80" s="146" t="s">
        <v>21</v>
      </c>
      <c r="Z80" s="152"/>
      <c r="AA80" s="146"/>
      <c r="AB80" s="146"/>
      <c r="AC80" s="146" t="s">
        <v>21</v>
      </c>
      <c r="AD80" s="146" t="s">
        <v>21</v>
      </c>
      <c r="AE80" s="146"/>
      <c r="AF80" s="146"/>
      <c r="AG80" s="128"/>
      <c r="AH80" s="51" t="s">
        <v>4</v>
      </c>
      <c r="AI80" s="9">
        <f>+AI79/AI76</f>
        <v>0.33333333333333331</v>
      </c>
      <c r="AL80" s="2">
        <f>+COUNTIF(C78:AG79,"休")</f>
        <v>10</v>
      </c>
    </row>
    <row r="81" spans="2:38" x14ac:dyDescent="0.15">
      <c r="B81" s="90"/>
      <c r="C81" s="149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50"/>
      <c r="AH81" s="52" t="s">
        <v>13</v>
      </c>
      <c r="AI81" s="10" t="str">
        <f>IF(7&gt;AI76,"対象外",IF(AI79&gt;=AI74,"OK","NG"))</f>
        <v>OK</v>
      </c>
      <c r="AJ81" s="7" t="str">
        <f>IF(AI81="対象外","←７日間に満たない期間は達成判定の対象外",IF(AI81="NG","←月単位未達成","←月単位達成"))</f>
        <v>←月単位達成</v>
      </c>
      <c r="AL81" s="12" t="str">
        <f>IF(7&gt;AI76,"対象外",IF(AL80&gt;=AI74,"OK","NG"))</f>
        <v>OK</v>
      </c>
    </row>
    <row r="82" spans="2:38" hidden="1" x14ac:dyDescent="0.15">
      <c r="B82" s="53" t="s">
        <v>30</v>
      </c>
      <c r="C82" s="54">
        <f t="shared" ref="C82:AG82" si="32">IF(AND(DAY(C74)&gt;=22,DAY(C74)&lt;=28,C75="土"),1,0)</f>
        <v>0</v>
      </c>
      <c r="D82" s="54">
        <f t="shared" si="32"/>
        <v>0</v>
      </c>
      <c r="E82" s="54">
        <f t="shared" si="32"/>
        <v>0</v>
      </c>
      <c r="F82" s="54">
        <f t="shared" si="32"/>
        <v>0</v>
      </c>
      <c r="G82" s="54">
        <f t="shared" si="32"/>
        <v>0</v>
      </c>
      <c r="H82" s="54">
        <f t="shared" si="32"/>
        <v>0</v>
      </c>
      <c r="I82" s="54">
        <f t="shared" si="32"/>
        <v>0</v>
      </c>
      <c r="J82" s="54">
        <f t="shared" si="32"/>
        <v>0</v>
      </c>
      <c r="K82" s="54">
        <f t="shared" si="32"/>
        <v>0</v>
      </c>
      <c r="L82" s="54">
        <f t="shared" si="32"/>
        <v>0</v>
      </c>
      <c r="M82" s="54">
        <f t="shared" si="32"/>
        <v>0</v>
      </c>
      <c r="N82" s="54">
        <f t="shared" si="32"/>
        <v>0</v>
      </c>
      <c r="O82" s="54">
        <f t="shared" si="32"/>
        <v>0</v>
      </c>
      <c r="P82" s="54">
        <f t="shared" si="32"/>
        <v>0</v>
      </c>
      <c r="Q82" s="54">
        <f t="shared" si="32"/>
        <v>0</v>
      </c>
      <c r="R82" s="54">
        <f t="shared" si="32"/>
        <v>0</v>
      </c>
      <c r="S82" s="54">
        <f t="shared" si="32"/>
        <v>0</v>
      </c>
      <c r="T82" s="54">
        <f t="shared" si="32"/>
        <v>0</v>
      </c>
      <c r="U82" s="54">
        <f t="shared" si="32"/>
        <v>0</v>
      </c>
      <c r="V82" s="54">
        <f t="shared" si="32"/>
        <v>0</v>
      </c>
      <c r="W82" s="54">
        <f t="shared" si="32"/>
        <v>0</v>
      </c>
      <c r="X82" s="54">
        <f t="shared" si="32"/>
        <v>0</v>
      </c>
      <c r="Y82" s="54">
        <f t="shared" si="32"/>
        <v>0</v>
      </c>
      <c r="Z82" s="54">
        <f t="shared" si="32"/>
        <v>0</v>
      </c>
      <c r="AA82" s="54">
        <f t="shared" si="32"/>
        <v>0</v>
      </c>
      <c r="AB82" s="54">
        <f t="shared" si="32"/>
        <v>0</v>
      </c>
      <c r="AC82" s="54">
        <f t="shared" si="32"/>
        <v>1</v>
      </c>
      <c r="AD82" s="54">
        <f t="shared" si="32"/>
        <v>0</v>
      </c>
      <c r="AE82" s="54">
        <f t="shared" si="32"/>
        <v>0</v>
      </c>
      <c r="AF82" s="54">
        <f t="shared" si="32"/>
        <v>0</v>
      </c>
      <c r="AG82" s="54" t="e">
        <f t="shared" si="32"/>
        <v>#VALUE!</v>
      </c>
      <c r="AH82" s="27" t="s">
        <v>19</v>
      </c>
      <c r="AI82" s="55">
        <f>_xlfn.AGGREGATE(9,6,C82:AG82)</f>
        <v>1</v>
      </c>
      <c r="AJ82" s="7"/>
    </row>
    <row r="83" spans="2:38" hidden="1" x14ac:dyDescent="0.15">
      <c r="B83" s="53" t="s">
        <v>31</v>
      </c>
      <c r="C83" s="54">
        <f t="shared" ref="C83:AG83" si="33">IF(AND(DAY(C74)&gt;=22,DAY(C74)&lt;=28,C75="土",OR(C80="休",C80="雨")),1,0)</f>
        <v>0</v>
      </c>
      <c r="D83" s="54">
        <f t="shared" si="33"/>
        <v>0</v>
      </c>
      <c r="E83" s="54">
        <f t="shared" si="33"/>
        <v>0</v>
      </c>
      <c r="F83" s="54">
        <f t="shared" si="33"/>
        <v>0</v>
      </c>
      <c r="G83" s="54">
        <f t="shared" si="33"/>
        <v>0</v>
      </c>
      <c r="H83" s="54">
        <f t="shared" si="33"/>
        <v>0</v>
      </c>
      <c r="I83" s="54">
        <f t="shared" si="33"/>
        <v>0</v>
      </c>
      <c r="J83" s="54">
        <f t="shared" si="33"/>
        <v>0</v>
      </c>
      <c r="K83" s="54">
        <f t="shared" si="33"/>
        <v>0</v>
      </c>
      <c r="L83" s="54">
        <f t="shared" si="33"/>
        <v>0</v>
      </c>
      <c r="M83" s="54">
        <f t="shared" si="33"/>
        <v>0</v>
      </c>
      <c r="N83" s="54">
        <f t="shared" si="33"/>
        <v>0</v>
      </c>
      <c r="O83" s="54">
        <f t="shared" si="33"/>
        <v>0</v>
      </c>
      <c r="P83" s="54">
        <f t="shared" si="33"/>
        <v>0</v>
      </c>
      <c r="Q83" s="54">
        <f t="shared" si="33"/>
        <v>0</v>
      </c>
      <c r="R83" s="54">
        <f t="shared" si="33"/>
        <v>0</v>
      </c>
      <c r="S83" s="54">
        <f t="shared" si="33"/>
        <v>0</v>
      </c>
      <c r="T83" s="54">
        <f t="shared" si="33"/>
        <v>0</v>
      </c>
      <c r="U83" s="54">
        <f t="shared" si="33"/>
        <v>0</v>
      </c>
      <c r="V83" s="54">
        <f t="shared" si="33"/>
        <v>0</v>
      </c>
      <c r="W83" s="54">
        <f t="shared" si="33"/>
        <v>0</v>
      </c>
      <c r="X83" s="54">
        <f t="shared" si="33"/>
        <v>0</v>
      </c>
      <c r="Y83" s="54">
        <f t="shared" si="33"/>
        <v>0</v>
      </c>
      <c r="Z83" s="54">
        <f t="shared" si="33"/>
        <v>0</v>
      </c>
      <c r="AA83" s="54">
        <f t="shared" si="33"/>
        <v>0</v>
      </c>
      <c r="AB83" s="54">
        <f t="shared" si="33"/>
        <v>0</v>
      </c>
      <c r="AC83" s="54">
        <f t="shared" si="33"/>
        <v>1</v>
      </c>
      <c r="AD83" s="54">
        <f t="shared" si="33"/>
        <v>0</v>
      </c>
      <c r="AE83" s="54">
        <f t="shared" si="33"/>
        <v>0</v>
      </c>
      <c r="AF83" s="54">
        <f t="shared" si="33"/>
        <v>0</v>
      </c>
      <c r="AG83" s="54" t="e">
        <f t="shared" si="33"/>
        <v>#VALUE!</v>
      </c>
      <c r="AH83" s="27" t="s">
        <v>20</v>
      </c>
      <c r="AI83" s="55">
        <f>_xlfn.AGGREGATE(9,6,C83:AG83)</f>
        <v>1</v>
      </c>
      <c r="AJ83" s="7"/>
    </row>
    <row r="84" spans="2:38" hidden="1" x14ac:dyDescent="0.15">
      <c r="B84" s="53" t="s">
        <v>32</v>
      </c>
      <c r="C84" s="54">
        <f>IF(AND(DAY(C74)&gt;=8,DAY(C74)&lt;=14,C75="土"),1,0)</f>
        <v>0</v>
      </c>
      <c r="D84" s="54">
        <f>IF(AND(DAY(D74)&gt;=8,DAY(D74)&lt;=14,D75="土"),1,0)</f>
        <v>0</v>
      </c>
      <c r="E84" s="54">
        <f t="shared" ref="E84:AG84" si="34">IF(AND(DAY(E74)&gt;=8,DAY(E74)&lt;=14,E75="土"),1,0)</f>
        <v>0</v>
      </c>
      <c r="F84" s="54">
        <f t="shared" si="34"/>
        <v>0</v>
      </c>
      <c r="G84" s="54">
        <f t="shared" si="34"/>
        <v>0</v>
      </c>
      <c r="H84" s="54">
        <f t="shared" si="34"/>
        <v>0</v>
      </c>
      <c r="I84" s="54">
        <f t="shared" si="34"/>
        <v>0</v>
      </c>
      <c r="J84" s="54">
        <f t="shared" si="34"/>
        <v>0</v>
      </c>
      <c r="K84" s="54">
        <f t="shared" si="34"/>
        <v>0</v>
      </c>
      <c r="L84" s="54">
        <f t="shared" si="34"/>
        <v>0</v>
      </c>
      <c r="M84" s="54">
        <f t="shared" si="34"/>
        <v>0</v>
      </c>
      <c r="N84" s="54">
        <f t="shared" si="34"/>
        <v>0</v>
      </c>
      <c r="O84" s="54">
        <f t="shared" si="34"/>
        <v>1</v>
      </c>
      <c r="P84" s="54">
        <f t="shared" si="34"/>
        <v>0</v>
      </c>
      <c r="Q84" s="54">
        <f t="shared" si="34"/>
        <v>0</v>
      </c>
      <c r="R84" s="54">
        <f t="shared" si="34"/>
        <v>0</v>
      </c>
      <c r="S84" s="54">
        <f t="shared" si="34"/>
        <v>0</v>
      </c>
      <c r="T84" s="54">
        <f t="shared" si="34"/>
        <v>0</v>
      </c>
      <c r="U84" s="54">
        <f t="shared" si="34"/>
        <v>0</v>
      </c>
      <c r="V84" s="54">
        <f t="shared" si="34"/>
        <v>0</v>
      </c>
      <c r="W84" s="54">
        <f t="shared" si="34"/>
        <v>0</v>
      </c>
      <c r="X84" s="54">
        <f t="shared" si="34"/>
        <v>0</v>
      </c>
      <c r="Y84" s="54">
        <f t="shared" si="34"/>
        <v>0</v>
      </c>
      <c r="Z84" s="54">
        <f t="shared" si="34"/>
        <v>0</v>
      </c>
      <c r="AA84" s="54">
        <f t="shared" si="34"/>
        <v>0</v>
      </c>
      <c r="AB84" s="54">
        <f t="shared" si="34"/>
        <v>0</v>
      </c>
      <c r="AC84" s="54">
        <f t="shared" si="34"/>
        <v>0</v>
      </c>
      <c r="AD84" s="54">
        <f t="shared" si="34"/>
        <v>0</v>
      </c>
      <c r="AE84" s="54">
        <f t="shared" si="34"/>
        <v>0</v>
      </c>
      <c r="AF84" s="54">
        <f t="shared" si="34"/>
        <v>0</v>
      </c>
      <c r="AG84" s="54" t="e">
        <f t="shared" si="34"/>
        <v>#VALUE!</v>
      </c>
      <c r="AH84" s="27" t="s">
        <v>19</v>
      </c>
      <c r="AI84" s="55">
        <f>_xlfn.AGGREGATE(9,6,C84:AG84)</f>
        <v>1</v>
      </c>
      <c r="AJ84" s="7"/>
    </row>
    <row r="85" spans="2:38" hidden="1" x14ac:dyDescent="0.15">
      <c r="B85" s="53" t="s">
        <v>33</v>
      </c>
      <c r="C85" s="54">
        <f>IF(AND(DAY(C74)&gt;=8,DAY(C74)&lt;=14,C75="土",OR(C80="休",C80="雨")),1,0)</f>
        <v>0</v>
      </c>
      <c r="D85" s="54">
        <f>IF(AND(DAY(D74)&gt;=8,DAY(D74)&lt;=14,D75="土",OR(D80="休",D80="雨")),1,0)</f>
        <v>0</v>
      </c>
      <c r="E85" s="54">
        <f t="shared" ref="E85:AG85" si="35">IF(AND(DAY(E74)&gt;=8,DAY(E74)&lt;=14,E75="土",OR(E80="休",E80="雨")),1,0)</f>
        <v>0</v>
      </c>
      <c r="F85" s="54">
        <f t="shared" si="35"/>
        <v>0</v>
      </c>
      <c r="G85" s="54">
        <f t="shared" si="35"/>
        <v>0</v>
      </c>
      <c r="H85" s="54">
        <f t="shared" si="35"/>
        <v>0</v>
      </c>
      <c r="I85" s="54">
        <f t="shared" si="35"/>
        <v>0</v>
      </c>
      <c r="J85" s="54">
        <f t="shared" si="35"/>
        <v>0</v>
      </c>
      <c r="K85" s="54">
        <f t="shared" si="35"/>
        <v>0</v>
      </c>
      <c r="L85" s="54">
        <f t="shared" si="35"/>
        <v>0</v>
      </c>
      <c r="M85" s="54">
        <f t="shared" si="35"/>
        <v>0</v>
      </c>
      <c r="N85" s="54">
        <f t="shared" si="35"/>
        <v>0</v>
      </c>
      <c r="O85" s="54">
        <f t="shared" si="35"/>
        <v>1</v>
      </c>
      <c r="P85" s="54">
        <f t="shared" si="35"/>
        <v>0</v>
      </c>
      <c r="Q85" s="54">
        <f t="shared" si="35"/>
        <v>0</v>
      </c>
      <c r="R85" s="54">
        <f t="shared" si="35"/>
        <v>0</v>
      </c>
      <c r="S85" s="54">
        <f t="shared" si="35"/>
        <v>0</v>
      </c>
      <c r="T85" s="54">
        <f t="shared" si="35"/>
        <v>0</v>
      </c>
      <c r="U85" s="54">
        <f t="shared" si="35"/>
        <v>0</v>
      </c>
      <c r="V85" s="54">
        <f t="shared" si="35"/>
        <v>0</v>
      </c>
      <c r="W85" s="54">
        <f t="shared" si="35"/>
        <v>0</v>
      </c>
      <c r="X85" s="54">
        <f t="shared" si="35"/>
        <v>0</v>
      </c>
      <c r="Y85" s="54">
        <f t="shared" si="35"/>
        <v>0</v>
      </c>
      <c r="Z85" s="54">
        <f t="shared" si="35"/>
        <v>0</v>
      </c>
      <c r="AA85" s="54">
        <f t="shared" si="35"/>
        <v>0</v>
      </c>
      <c r="AB85" s="54">
        <f t="shared" si="35"/>
        <v>0</v>
      </c>
      <c r="AC85" s="54">
        <f t="shared" si="35"/>
        <v>0</v>
      </c>
      <c r="AD85" s="54">
        <f t="shared" si="35"/>
        <v>0</v>
      </c>
      <c r="AE85" s="54">
        <f t="shared" si="35"/>
        <v>0</v>
      </c>
      <c r="AF85" s="54">
        <f t="shared" si="35"/>
        <v>0</v>
      </c>
      <c r="AG85" s="54" t="e">
        <f t="shared" si="35"/>
        <v>#VALUE!</v>
      </c>
      <c r="AH85" s="27" t="s">
        <v>20</v>
      </c>
      <c r="AI85" s="55">
        <f>_xlfn.AGGREGATE(9,6,C85:AG85)</f>
        <v>1</v>
      </c>
      <c r="AJ85" s="7"/>
    </row>
    <row r="86" spans="2:38" x14ac:dyDescent="0.15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8"/>
      <c r="AI86" s="17"/>
    </row>
    <row r="87" spans="2:38" hidden="1" x14ac:dyDescent="0.15">
      <c r="B87" s="17"/>
      <c r="C87" s="17">
        <f>YEAR(C90)</f>
        <v>2025</v>
      </c>
      <c r="D87" s="17">
        <f>MONTH(C90)</f>
        <v>10</v>
      </c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8"/>
      <c r="AI87" s="17"/>
    </row>
    <row r="88" spans="2:38" x14ac:dyDescent="0.15">
      <c r="B88" s="19" t="s">
        <v>14</v>
      </c>
      <c r="C88" s="85">
        <f>C90</f>
        <v>45931</v>
      </c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7"/>
    </row>
    <row r="89" spans="2:38" hidden="1" x14ac:dyDescent="0.15">
      <c r="B89" s="57"/>
      <c r="C89" s="45">
        <f>DATE($C87,$D87,1)</f>
        <v>45931</v>
      </c>
      <c r="D89" s="45">
        <f t="shared" ref="D89:AG89" si="36">C89+1</f>
        <v>45932</v>
      </c>
      <c r="E89" s="45">
        <f t="shared" si="36"/>
        <v>45933</v>
      </c>
      <c r="F89" s="45">
        <f t="shared" si="36"/>
        <v>45934</v>
      </c>
      <c r="G89" s="45">
        <f t="shared" si="36"/>
        <v>45935</v>
      </c>
      <c r="H89" s="45">
        <f t="shared" si="36"/>
        <v>45936</v>
      </c>
      <c r="I89" s="45">
        <f t="shared" si="36"/>
        <v>45937</v>
      </c>
      <c r="J89" s="45">
        <f t="shared" si="36"/>
        <v>45938</v>
      </c>
      <c r="K89" s="45">
        <f t="shared" si="36"/>
        <v>45939</v>
      </c>
      <c r="L89" s="45">
        <f t="shared" si="36"/>
        <v>45940</v>
      </c>
      <c r="M89" s="45">
        <f t="shared" si="36"/>
        <v>45941</v>
      </c>
      <c r="N89" s="45">
        <f t="shared" si="36"/>
        <v>45942</v>
      </c>
      <c r="O89" s="45">
        <f t="shared" si="36"/>
        <v>45943</v>
      </c>
      <c r="P89" s="45">
        <f t="shared" si="36"/>
        <v>45944</v>
      </c>
      <c r="Q89" s="45">
        <f t="shared" si="36"/>
        <v>45945</v>
      </c>
      <c r="R89" s="45">
        <f t="shared" si="36"/>
        <v>45946</v>
      </c>
      <c r="S89" s="45">
        <f t="shared" si="36"/>
        <v>45947</v>
      </c>
      <c r="T89" s="45">
        <f t="shared" si="36"/>
        <v>45948</v>
      </c>
      <c r="U89" s="45">
        <f t="shared" si="36"/>
        <v>45949</v>
      </c>
      <c r="V89" s="45">
        <f t="shared" si="36"/>
        <v>45950</v>
      </c>
      <c r="W89" s="45">
        <f t="shared" si="36"/>
        <v>45951</v>
      </c>
      <c r="X89" s="45">
        <f t="shared" si="36"/>
        <v>45952</v>
      </c>
      <c r="Y89" s="45">
        <f t="shared" si="36"/>
        <v>45953</v>
      </c>
      <c r="Z89" s="45">
        <f t="shared" si="36"/>
        <v>45954</v>
      </c>
      <c r="AA89" s="45">
        <f t="shared" si="36"/>
        <v>45955</v>
      </c>
      <c r="AB89" s="45">
        <f t="shared" si="36"/>
        <v>45956</v>
      </c>
      <c r="AC89" s="45">
        <f t="shared" si="36"/>
        <v>45957</v>
      </c>
      <c r="AD89" s="45">
        <f t="shared" si="36"/>
        <v>45958</v>
      </c>
      <c r="AE89" s="45">
        <f t="shared" si="36"/>
        <v>45959</v>
      </c>
      <c r="AF89" s="45">
        <f t="shared" si="36"/>
        <v>45960</v>
      </c>
      <c r="AG89" s="45">
        <f t="shared" si="36"/>
        <v>45961</v>
      </c>
      <c r="AH89" s="58"/>
      <c r="AI89" s="59"/>
    </row>
    <row r="90" spans="2:38" x14ac:dyDescent="0.15">
      <c r="B90" s="60" t="s">
        <v>15</v>
      </c>
      <c r="C90" s="61">
        <f>IF(EDATE(C73,1)&gt;$G$5,"",EDATE(C73,1))</f>
        <v>45931</v>
      </c>
      <c r="D90" s="45">
        <f t="shared" ref="D90:AG90" si="37">IF(D89&gt;$G$5,"",IF(C90=EOMONTH(DATE($C87,$D87,1),0),"",IF(C90="","",C90+1)))</f>
        <v>45932</v>
      </c>
      <c r="E90" s="45">
        <f t="shared" si="37"/>
        <v>45933</v>
      </c>
      <c r="F90" s="45">
        <f t="shared" si="37"/>
        <v>45934</v>
      </c>
      <c r="G90" s="45">
        <f t="shared" si="37"/>
        <v>45935</v>
      </c>
      <c r="H90" s="45">
        <f t="shared" si="37"/>
        <v>45936</v>
      </c>
      <c r="I90" s="45">
        <f t="shared" si="37"/>
        <v>45937</v>
      </c>
      <c r="J90" s="45">
        <f t="shared" si="37"/>
        <v>45938</v>
      </c>
      <c r="K90" s="45">
        <f t="shared" si="37"/>
        <v>45939</v>
      </c>
      <c r="L90" s="45">
        <f t="shared" si="37"/>
        <v>45940</v>
      </c>
      <c r="M90" s="45">
        <f t="shared" si="37"/>
        <v>45941</v>
      </c>
      <c r="N90" s="45">
        <f t="shared" si="37"/>
        <v>45942</v>
      </c>
      <c r="O90" s="162">
        <f t="shared" si="37"/>
        <v>45943</v>
      </c>
      <c r="P90" s="45">
        <f t="shared" si="37"/>
        <v>45944</v>
      </c>
      <c r="Q90" s="45">
        <f t="shared" si="37"/>
        <v>45945</v>
      </c>
      <c r="R90" s="45">
        <f t="shared" si="37"/>
        <v>45946</v>
      </c>
      <c r="S90" s="45">
        <f t="shared" si="37"/>
        <v>45947</v>
      </c>
      <c r="T90" s="45">
        <f t="shared" si="37"/>
        <v>45948</v>
      </c>
      <c r="U90" s="45">
        <f t="shared" si="37"/>
        <v>45949</v>
      </c>
      <c r="V90" s="45">
        <f t="shared" si="37"/>
        <v>45950</v>
      </c>
      <c r="W90" s="45">
        <f t="shared" si="37"/>
        <v>45951</v>
      </c>
      <c r="X90" s="45">
        <f t="shared" si="37"/>
        <v>45952</v>
      </c>
      <c r="Y90" s="45">
        <f t="shared" si="37"/>
        <v>45953</v>
      </c>
      <c r="Z90" s="45">
        <f t="shared" si="37"/>
        <v>45954</v>
      </c>
      <c r="AA90" s="45">
        <f t="shared" si="37"/>
        <v>45955</v>
      </c>
      <c r="AB90" s="45">
        <f t="shared" si="37"/>
        <v>45956</v>
      </c>
      <c r="AC90" s="45">
        <f t="shared" si="37"/>
        <v>45957</v>
      </c>
      <c r="AD90" s="45">
        <f t="shared" si="37"/>
        <v>45958</v>
      </c>
      <c r="AE90" s="45">
        <f t="shared" si="37"/>
        <v>45959</v>
      </c>
      <c r="AF90" s="45">
        <f t="shared" si="37"/>
        <v>45960</v>
      </c>
      <c r="AG90" s="45">
        <f t="shared" si="37"/>
        <v>45961</v>
      </c>
      <c r="AH90" s="46" t="s">
        <v>16</v>
      </c>
      <c r="AI90" s="47">
        <f>+COUNTIFS(C91:AG91,"土",C92:AG92,"")+COUNTIFS(C91:AG91,"日",C92:AG92,"")</f>
        <v>8</v>
      </c>
    </row>
    <row r="91" spans="2:38" x14ac:dyDescent="0.15">
      <c r="B91" s="39" t="s">
        <v>5</v>
      </c>
      <c r="C91" s="48" t="str">
        <f>IFERROR(TEXT(WEEKDAY(+C90),"aaa"),"")</f>
        <v>水</v>
      </c>
      <c r="D91" s="48" t="str">
        <f t="shared" ref="D91:AG91" si="38">IFERROR(TEXT(WEEKDAY(+D90),"aaa"),"")</f>
        <v>木</v>
      </c>
      <c r="E91" s="48" t="str">
        <f t="shared" si="38"/>
        <v>金</v>
      </c>
      <c r="F91" s="48" t="str">
        <f t="shared" si="38"/>
        <v>土</v>
      </c>
      <c r="G91" s="48" t="str">
        <f t="shared" si="38"/>
        <v>日</v>
      </c>
      <c r="H91" s="48" t="str">
        <f t="shared" si="38"/>
        <v>月</v>
      </c>
      <c r="I91" s="48" t="str">
        <f t="shared" si="38"/>
        <v>火</v>
      </c>
      <c r="J91" s="48" t="str">
        <f t="shared" si="38"/>
        <v>水</v>
      </c>
      <c r="K91" s="48" t="str">
        <f t="shared" si="38"/>
        <v>木</v>
      </c>
      <c r="L91" s="48" t="str">
        <f t="shared" si="38"/>
        <v>金</v>
      </c>
      <c r="M91" s="48" t="str">
        <f t="shared" si="38"/>
        <v>土</v>
      </c>
      <c r="N91" s="48" t="str">
        <f t="shared" si="38"/>
        <v>日</v>
      </c>
      <c r="O91" s="48" t="str">
        <f t="shared" si="38"/>
        <v>月</v>
      </c>
      <c r="P91" s="48" t="str">
        <f t="shared" si="38"/>
        <v>火</v>
      </c>
      <c r="Q91" s="48" t="str">
        <f t="shared" si="38"/>
        <v>水</v>
      </c>
      <c r="R91" s="48" t="str">
        <f t="shared" si="38"/>
        <v>木</v>
      </c>
      <c r="S91" s="48" t="str">
        <f t="shared" si="38"/>
        <v>金</v>
      </c>
      <c r="T91" s="48" t="str">
        <f t="shared" si="38"/>
        <v>土</v>
      </c>
      <c r="U91" s="48" t="str">
        <f t="shared" si="38"/>
        <v>日</v>
      </c>
      <c r="V91" s="48" t="str">
        <f t="shared" si="38"/>
        <v>月</v>
      </c>
      <c r="W91" s="48" t="str">
        <f t="shared" si="38"/>
        <v>火</v>
      </c>
      <c r="X91" s="48" t="str">
        <f t="shared" si="38"/>
        <v>水</v>
      </c>
      <c r="Y91" s="48" t="str">
        <f t="shared" si="38"/>
        <v>木</v>
      </c>
      <c r="Z91" s="48" t="str">
        <f t="shared" si="38"/>
        <v>金</v>
      </c>
      <c r="AA91" s="48" t="str">
        <f t="shared" si="38"/>
        <v>土</v>
      </c>
      <c r="AB91" s="48" t="str">
        <f t="shared" si="38"/>
        <v>日</v>
      </c>
      <c r="AC91" s="48" t="str">
        <f t="shared" si="38"/>
        <v>月</v>
      </c>
      <c r="AD91" s="48" t="str">
        <f t="shared" si="38"/>
        <v>火</v>
      </c>
      <c r="AE91" s="48" t="str">
        <f t="shared" si="38"/>
        <v>水</v>
      </c>
      <c r="AF91" s="48" t="str">
        <f t="shared" si="38"/>
        <v>木</v>
      </c>
      <c r="AG91" s="48" t="str">
        <f t="shared" si="38"/>
        <v>金</v>
      </c>
      <c r="AH91" s="46" t="s">
        <v>18</v>
      </c>
      <c r="AI91" s="47">
        <f>+COUNTIF(C92:AG92,"夏休")+COUNTIF(C92:AG92,"冬休")+COUNTIF(C92:AG92,"中止")</f>
        <v>0</v>
      </c>
    </row>
    <row r="92" spans="2:38" ht="13.5" customHeight="1" x14ac:dyDescent="0.15">
      <c r="B92" s="97" t="s">
        <v>17</v>
      </c>
      <c r="C92" s="138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44"/>
      <c r="AH92" s="49" t="s">
        <v>2</v>
      </c>
      <c r="AI92" s="50">
        <f>COUNT(C90:AG90)-AI91</f>
        <v>31</v>
      </c>
    </row>
    <row r="93" spans="2:38" ht="13.5" customHeight="1" x14ac:dyDescent="0.15">
      <c r="B93" s="98"/>
      <c r="C93" s="138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44"/>
      <c r="AH93" s="49" t="s">
        <v>6</v>
      </c>
      <c r="AI93" s="50">
        <f>+COUNTIF(C94:AG95,"休")</f>
        <v>8</v>
      </c>
      <c r="AJ93" s="7" t="str">
        <f>IF(AI94&gt;0.285,"",IF(AI93&lt;AI90,"←計画日数が足りません",""))</f>
        <v/>
      </c>
    </row>
    <row r="94" spans="2:38" ht="13.5" customHeight="1" x14ac:dyDescent="0.15">
      <c r="B94" s="95" t="s">
        <v>0</v>
      </c>
      <c r="C94" s="145"/>
      <c r="D94" s="143"/>
      <c r="E94" s="143"/>
      <c r="F94" s="143" t="s">
        <v>21</v>
      </c>
      <c r="G94" s="143" t="s">
        <v>21</v>
      </c>
      <c r="H94" s="143"/>
      <c r="I94" s="146"/>
      <c r="J94" s="143"/>
      <c r="K94" s="143"/>
      <c r="L94" s="143"/>
      <c r="M94" s="143" t="s">
        <v>21</v>
      </c>
      <c r="N94" s="143" t="s">
        <v>21</v>
      </c>
      <c r="O94" s="143"/>
      <c r="P94" s="146"/>
      <c r="Q94" s="143"/>
      <c r="R94" s="143"/>
      <c r="S94" s="143"/>
      <c r="T94" s="143" t="s">
        <v>21</v>
      </c>
      <c r="U94" s="143" t="s">
        <v>21</v>
      </c>
      <c r="V94" s="143"/>
      <c r="W94" s="146"/>
      <c r="X94" s="143"/>
      <c r="Y94" s="143"/>
      <c r="Z94" s="143"/>
      <c r="AA94" s="143" t="s">
        <v>21</v>
      </c>
      <c r="AB94" s="143" t="s">
        <v>21</v>
      </c>
      <c r="AC94" s="143"/>
      <c r="AD94" s="146"/>
      <c r="AE94" s="143"/>
      <c r="AF94" s="143"/>
      <c r="AG94" s="148"/>
      <c r="AH94" s="49" t="s">
        <v>8</v>
      </c>
      <c r="AI94" s="8">
        <f>+AI93/AI92</f>
        <v>0.25806451612903225</v>
      </c>
    </row>
    <row r="95" spans="2:38" x14ac:dyDescent="0.15">
      <c r="B95" s="95"/>
      <c r="C95" s="145"/>
      <c r="D95" s="143"/>
      <c r="E95" s="143"/>
      <c r="F95" s="143"/>
      <c r="G95" s="143"/>
      <c r="H95" s="143"/>
      <c r="I95" s="146"/>
      <c r="J95" s="143"/>
      <c r="K95" s="143"/>
      <c r="L95" s="143"/>
      <c r="M95" s="143"/>
      <c r="N95" s="143"/>
      <c r="O95" s="143"/>
      <c r="P95" s="146"/>
      <c r="Q95" s="143"/>
      <c r="R95" s="143"/>
      <c r="S95" s="143"/>
      <c r="T95" s="143"/>
      <c r="U95" s="143"/>
      <c r="V95" s="143"/>
      <c r="W95" s="146"/>
      <c r="X95" s="143"/>
      <c r="Y95" s="143"/>
      <c r="Z95" s="143"/>
      <c r="AA95" s="143"/>
      <c r="AB95" s="143"/>
      <c r="AC95" s="143"/>
      <c r="AD95" s="146"/>
      <c r="AE95" s="143"/>
      <c r="AF95" s="143"/>
      <c r="AG95" s="148"/>
      <c r="AH95" s="49" t="s">
        <v>9</v>
      </c>
      <c r="AI95" s="50">
        <f>+COUNTA(C96:AG97)</f>
        <v>8</v>
      </c>
    </row>
    <row r="96" spans="2:38" x14ac:dyDescent="0.15">
      <c r="B96" s="89" t="s">
        <v>7</v>
      </c>
      <c r="C96" s="127"/>
      <c r="D96" s="146"/>
      <c r="E96" s="146"/>
      <c r="F96" s="146" t="s">
        <v>21</v>
      </c>
      <c r="G96" s="146"/>
      <c r="H96" s="146" t="s">
        <v>21</v>
      </c>
      <c r="I96" s="152"/>
      <c r="J96" s="146"/>
      <c r="K96" s="146"/>
      <c r="L96" s="146"/>
      <c r="M96" s="146" t="s">
        <v>21</v>
      </c>
      <c r="N96" s="146" t="s">
        <v>21</v>
      </c>
      <c r="O96" s="146"/>
      <c r="P96" s="152"/>
      <c r="Q96" s="146"/>
      <c r="R96" s="146"/>
      <c r="S96" s="146"/>
      <c r="T96" s="146" t="s">
        <v>21</v>
      </c>
      <c r="U96" s="146" t="s">
        <v>21</v>
      </c>
      <c r="V96" s="146"/>
      <c r="W96" s="152"/>
      <c r="X96" s="146"/>
      <c r="Y96" s="146"/>
      <c r="Z96" s="146"/>
      <c r="AA96" s="146" t="s">
        <v>21</v>
      </c>
      <c r="AB96" s="146" t="s">
        <v>21</v>
      </c>
      <c r="AC96" s="146"/>
      <c r="AD96" s="152"/>
      <c r="AE96" s="146"/>
      <c r="AF96" s="146"/>
      <c r="AG96" s="128"/>
      <c r="AH96" s="51" t="s">
        <v>4</v>
      </c>
      <c r="AI96" s="9">
        <f>+AI95/AI92</f>
        <v>0.25806451612903225</v>
      </c>
      <c r="AL96" s="2">
        <f>+COUNTIF(C94:AG95,"休")</f>
        <v>8</v>
      </c>
    </row>
    <row r="97" spans="2:38" x14ac:dyDescent="0.15">
      <c r="B97" s="90"/>
      <c r="C97" s="149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50"/>
      <c r="AH97" s="52" t="s">
        <v>13</v>
      </c>
      <c r="AI97" s="10" t="str">
        <f>IF(7&gt;AI92,"対象外",IF(AI95&gt;=AI90,"OK","NG"))</f>
        <v>OK</v>
      </c>
      <c r="AJ97" s="7" t="str">
        <f>IF(AI97="対象外","←７日間に満たない期間は達成判定の対象外",IF(AI97="NG","←月単位未達成","←月単位達成"))</f>
        <v>←月単位達成</v>
      </c>
      <c r="AL97" s="12" t="str">
        <f>IF(7&gt;AI92,"対象外",IF(AL96&gt;=AI90,"OK","NG"))</f>
        <v>OK</v>
      </c>
    </row>
    <row r="98" spans="2:38" hidden="1" x14ac:dyDescent="0.15">
      <c r="B98" s="53" t="s">
        <v>30</v>
      </c>
      <c r="C98" s="54">
        <f t="shared" ref="C98:AG98" si="39">IF(AND(DAY(C90)&gt;=22,DAY(C90)&lt;=28,C91="土"),1,0)</f>
        <v>0</v>
      </c>
      <c r="D98" s="54">
        <f t="shared" si="39"/>
        <v>0</v>
      </c>
      <c r="E98" s="54">
        <f t="shared" si="39"/>
        <v>0</v>
      </c>
      <c r="F98" s="54">
        <f t="shared" si="39"/>
        <v>0</v>
      </c>
      <c r="G98" s="54">
        <f t="shared" si="39"/>
        <v>0</v>
      </c>
      <c r="H98" s="54">
        <f t="shared" si="39"/>
        <v>0</v>
      </c>
      <c r="I98" s="54">
        <f t="shared" si="39"/>
        <v>0</v>
      </c>
      <c r="J98" s="54">
        <f t="shared" si="39"/>
        <v>0</v>
      </c>
      <c r="K98" s="54">
        <f t="shared" si="39"/>
        <v>0</v>
      </c>
      <c r="L98" s="54">
        <f t="shared" si="39"/>
        <v>0</v>
      </c>
      <c r="M98" s="54">
        <f t="shared" si="39"/>
        <v>0</v>
      </c>
      <c r="N98" s="54">
        <f t="shared" si="39"/>
        <v>0</v>
      </c>
      <c r="O98" s="54">
        <f t="shared" si="39"/>
        <v>0</v>
      </c>
      <c r="P98" s="54">
        <f t="shared" si="39"/>
        <v>0</v>
      </c>
      <c r="Q98" s="54">
        <f t="shared" si="39"/>
        <v>0</v>
      </c>
      <c r="R98" s="54">
        <f t="shared" si="39"/>
        <v>0</v>
      </c>
      <c r="S98" s="54">
        <f t="shared" si="39"/>
        <v>0</v>
      </c>
      <c r="T98" s="54">
        <f t="shared" si="39"/>
        <v>0</v>
      </c>
      <c r="U98" s="54">
        <f t="shared" si="39"/>
        <v>0</v>
      </c>
      <c r="V98" s="54">
        <f t="shared" si="39"/>
        <v>0</v>
      </c>
      <c r="W98" s="54">
        <f t="shared" si="39"/>
        <v>0</v>
      </c>
      <c r="X98" s="54">
        <f t="shared" si="39"/>
        <v>0</v>
      </c>
      <c r="Y98" s="54">
        <f t="shared" si="39"/>
        <v>0</v>
      </c>
      <c r="Z98" s="54">
        <f t="shared" si="39"/>
        <v>0</v>
      </c>
      <c r="AA98" s="54">
        <f t="shared" si="39"/>
        <v>1</v>
      </c>
      <c r="AB98" s="54">
        <f t="shared" si="39"/>
        <v>0</v>
      </c>
      <c r="AC98" s="54">
        <f t="shared" si="39"/>
        <v>0</v>
      </c>
      <c r="AD98" s="54">
        <f t="shared" si="39"/>
        <v>0</v>
      </c>
      <c r="AE98" s="54">
        <f t="shared" si="39"/>
        <v>0</v>
      </c>
      <c r="AF98" s="54">
        <f t="shared" si="39"/>
        <v>0</v>
      </c>
      <c r="AG98" s="54">
        <f t="shared" si="39"/>
        <v>0</v>
      </c>
      <c r="AH98" s="27" t="s">
        <v>19</v>
      </c>
      <c r="AI98" s="55">
        <f>_xlfn.AGGREGATE(9,6,C98:AG98)</f>
        <v>1</v>
      </c>
      <c r="AJ98" s="7"/>
    </row>
    <row r="99" spans="2:38" hidden="1" x14ac:dyDescent="0.15">
      <c r="B99" s="53" t="s">
        <v>31</v>
      </c>
      <c r="C99" s="54">
        <f t="shared" ref="C99:AG99" si="40">IF(AND(DAY(C90)&gt;=22,DAY(C90)&lt;=28,C91="土",OR(C96="休",C96="雨")),1,0)</f>
        <v>0</v>
      </c>
      <c r="D99" s="54">
        <f t="shared" si="40"/>
        <v>0</v>
      </c>
      <c r="E99" s="54">
        <f t="shared" si="40"/>
        <v>0</v>
      </c>
      <c r="F99" s="54">
        <f t="shared" si="40"/>
        <v>0</v>
      </c>
      <c r="G99" s="54">
        <f t="shared" si="40"/>
        <v>0</v>
      </c>
      <c r="H99" s="54">
        <f t="shared" si="40"/>
        <v>0</v>
      </c>
      <c r="I99" s="54">
        <f t="shared" si="40"/>
        <v>0</v>
      </c>
      <c r="J99" s="54">
        <f t="shared" si="40"/>
        <v>0</v>
      </c>
      <c r="K99" s="54">
        <f t="shared" si="40"/>
        <v>0</v>
      </c>
      <c r="L99" s="54">
        <f t="shared" si="40"/>
        <v>0</v>
      </c>
      <c r="M99" s="54">
        <f t="shared" si="40"/>
        <v>0</v>
      </c>
      <c r="N99" s="54">
        <f t="shared" si="40"/>
        <v>0</v>
      </c>
      <c r="O99" s="54">
        <f t="shared" si="40"/>
        <v>0</v>
      </c>
      <c r="P99" s="54">
        <f t="shared" si="40"/>
        <v>0</v>
      </c>
      <c r="Q99" s="54">
        <f t="shared" si="40"/>
        <v>0</v>
      </c>
      <c r="R99" s="54">
        <f t="shared" si="40"/>
        <v>0</v>
      </c>
      <c r="S99" s="54">
        <f t="shared" si="40"/>
        <v>0</v>
      </c>
      <c r="T99" s="54">
        <f t="shared" si="40"/>
        <v>0</v>
      </c>
      <c r="U99" s="54">
        <f t="shared" si="40"/>
        <v>0</v>
      </c>
      <c r="V99" s="54">
        <f t="shared" si="40"/>
        <v>0</v>
      </c>
      <c r="W99" s="54">
        <f t="shared" si="40"/>
        <v>0</v>
      </c>
      <c r="X99" s="54">
        <f t="shared" si="40"/>
        <v>0</v>
      </c>
      <c r="Y99" s="54">
        <f t="shared" si="40"/>
        <v>0</v>
      </c>
      <c r="Z99" s="54">
        <f t="shared" si="40"/>
        <v>0</v>
      </c>
      <c r="AA99" s="54">
        <f t="shared" si="40"/>
        <v>1</v>
      </c>
      <c r="AB99" s="54">
        <f t="shared" si="40"/>
        <v>0</v>
      </c>
      <c r="AC99" s="54">
        <f t="shared" si="40"/>
        <v>0</v>
      </c>
      <c r="AD99" s="54">
        <f t="shared" si="40"/>
        <v>0</v>
      </c>
      <c r="AE99" s="54">
        <f t="shared" si="40"/>
        <v>0</v>
      </c>
      <c r="AF99" s="54">
        <f t="shared" si="40"/>
        <v>0</v>
      </c>
      <c r="AG99" s="54">
        <f t="shared" si="40"/>
        <v>0</v>
      </c>
      <c r="AH99" s="27" t="s">
        <v>20</v>
      </c>
      <c r="AI99" s="55">
        <f>_xlfn.AGGREGATE(9,6,C99:AG99)</f>
        <v>1</v>
      </c>
      <c r="AJ99" s="7"/>
    </row>
    <row r="100" spans="2:38" hidden="1" x14ac:dyDescent="0.15">
      <c r="B100" s="53" t="s">
        <v>32</v>
      </c>
      <c r="C100" s="54">
        <f>IF(AND(DAY(C90)&gt;=8,DAY(C90)&lt;=14,C91="土"),1,0)</f>
        <v>0</v>
      </c>
      <c r="D100" s="54">
        <f>IF(AND(DAY(D90)&gt;=8,DAY(D90)&lt;=14,D91="土"),1,0)</f>
        <v>0</v>
      </c>
      <c r="E100" s="54">
        <f t="shared" ref="E100:AG100" si="41">IF(AND(DAY(E90)&gt;=8,DAY(E90)&lt;=14,E91="土"),1,0)</f>
        <v>0</v>
      </c>
      <c r="F100" s="54">
        <f t="shared" si="41"/>
        <v>0</v>
      </c>
      <c r="G100" s="54">
        <f t="shared" si="41"/>
        <v>0</v>
      </c>
      <c r="H100" s="54">
        <f t="shared" si="41"/>
        <v>0</v>
      </c>
      <c r="I100" s="54">
        <f t="shared" si="41"/>
        <v>0</v>
      </c>
      <c r="J100" s="54">
        <f t="shared" si="41"/>
        <v>0</v>
      </c>
      <c r="K100" s="54">
        <f t="shared" si="41"/>
        <v>0</v>
      </c>
      <c r="L100" s="54">
        <f t="shared" si="41"/>
        <v>0</v>
      </c>
      <c r="M100" s="54">
        <f t="shared" si="41"/>
        <v>1</v>
      </c>
      <c r="N100" s="54">
        <f t="shared" si="41"/>
        <v>0</v>
      </c>
      <c r="O100" s="54">
        <f t="shared" si="41"/>
        <v>0</v>
      </c>
      <c r="P100" s="54">
        <f t="shared" si="41"/>
        <v>0</v>
      </c>
      <c r="Q100" s="54">
        <f t="shared" si="41"/>
        <v>0</v>
      </c>
      <c r="R100" s="54">
        <f t="shared" si="41"/>
        <v>0</v>
      </c>
      <c r="S100" s="54">
        <f t="shared" si="41"/>
        <v>0</v>
      </c>
      <c r="T100" s="54">
        <f t="shared" si="41"/>
        <v>0</v>
      </c>
      <c r="U100" s="54">
        <f t="shared" si="41"/>
        <v>0</v>
      </c>
      <c r="V100" s="54">
        <f t="shared" si="41"/>
        <v>0</v>
      </c>
      <c r="W100" s="54">
        <f t="shared" si="41"/>
        <v>0</v>
      </c>
      <c r="X100" s="54">
        <f t="shared" si="41"/>
        <v>0</v>
      </c>
      <c r="Y100" s="54">
        <f t="shared" si="41"/>
        <v>0</v>
      </c>
      <c r="Z100" s="54">
        <f t="shared" si="41"/>
        <v>0</v>
      </c>
      <c r="AA100" s="54">
        <f t="shared" si="41"/>
        <v>0</v>
      </c>
      <c r="AB100" s="54">
        <f t="shared" si="41"/>
        <v>0</v>
      </c>
      <c r="AC100" s="54">
        <f t="shared" si="41"/>
        <v>0</v>
      </c>
      <c r="AD100" s="54">
        <f t="shared" si="41"/>
        <v>0</v>
      </c>
      <c r="AE100" s="54">
        <f t="shared" si="41"/>
        <v>0</v>
      </c>
      <c r="AF100" s="54">
        <f t="shared" si="41"/>
        <v>0</v>
      </c>
      <c r="AG100" s="54">
        <f t="shared" si="41"/>
        <v>0</v>
      </c>
      <c r="AH100" s="27" t="s">
        <v>19</v>
      </c>
      <c r="AI100" s="55">
        <f>_xlfn.AGGREGATE(9,6,C100:AG100)</f>
        <v>1</v>
      </c>
      <c r="AJ100" s="7"/>
    </row>
    <row r="101" spans="2:38" hidden="1" x14ac:dyDescent="0.15">
      <c r="B101" s="53" t="s">
        <v>33</v>
      </c>
      <c r="C101" s="54">
        <f>IF(AND(DAY(C90)&gt;=8,DAY(C90)&lt;=14,C91="土",OR(C96="休",C96="雨")),1,0)</f>
        <v>0</v>
      </c>
      <c r="D101" s="54">
        <f>IF(AND(DAY(D90)&gt;=8,DAY(D90)&lt;=14,D91="土",OR(D96="休",D96="雨")),1,0)</f>
        <v>0</v>
      </c>
      <c r="E101" s="54">
        <f t="shared" ref="E101:AG101" si="42">IF(AND(DAY(E90)&gt;=8,DAY(E90)&lt;=14,E91="土",OR(E96="休",E96="雨")),1,0)</f>
        <v>0</v>
      </c>
      <c r="F101" s="54">
        <f t="shared" si="42"/>
        <v>0</v>
      </c>
      <c r="G101" s="54">
        <f t="shared" si="42"/>
        <v>0</v>
      </c>
      <c r="H101" s="54">
        <f t="shared" si="42"/>
        <v>0</v>
      </c>
      <c r="I101" s="54">
        <f t="shared" si="42"/>
        <v>0</v>
      </c>
      <c r="J101" s="54">
        <f t="shared" si="42"/>
        <v>0</v>
      </c>
      <c r="K101" s="54">
        <f t="shared" si="42"/>
        <v>0</v>
      </c>
      <c r="L101" s="54">
        <f t="shared" si="42"/>
        <v>0</v>
      </c>
      <c r="M101" s="54">
        <f t="shared" si="42"/>
        <v>1</v>
      </c>
      <c r="N101" s="54">
        <f t="shared" si="42"/>
        <v>0</v>
      </c>
      <c r="O101" s="54">
        <f t="shared" si="42"/>
        <v>0</v>
      </c>
      <c r="P101" s="54">
        <f t="shared" si="42"/>
        <v>0</v>
      </c>
      <c r="Q101" s="54">
        <f t="shared" si="42"/>
        <v>0</v>
      </c>
      <c r="R101" s="54">
        <f t="shared" si="42"/>
        <v>0</v>
      </c>
      <c r="S101" s="54">
        <f t="shared" si="42"/>
        <v>0</v>
      </c>
      <c r="T101" s="54">
        <f t="shared" si="42"/>
        <v>0</v>
      </c>
      <c r="U101" s="54">
        <f t="shared" si="42"/>
        <v>0</v>
      </c>
      <c r="V101" s="54">
        <f t="shared" si="42"/>
        <v>0</v>
      </c>
      <c r="W101" s="54">
        <f t="shared" si="42"/>
        <v>0</v>
      </c>
      <c r="X101" s="54">
        <f t="shared" si="42"/>
        <v>0</v>
      </c>
      <c r="Y101" s="54">
        <f t="shared" si="42"/>
        <v>0</v>
      </c>
      <c r="Z101" s="54">
        <f t="shared" si="42"/>
        <v>0</v>
      </c>
      <c r="AA101" s="54">
        <f t="shared" si="42"/>
        <v>0</v>
      </c>
      <c r="AB101" s="54">
        <f t="shared" si="42"/>
        <v>0</v>
      </c>
      <c r="AC101" s="54">
        <f t="shared" si="42"/>
        <v>0</v>
      </c>
      <c r="AD101" s="54">
        <f t="shared" si="42"/>
        <v>0</v>
      </c>
      <c r="AE101" s="54">
        <f t="shared" si="42"/>
        <v>0</v>
      </c>
      <c r="AF101" s="54">
        <f t="shared" si="42"/>
        <v>0</v>
      </c>
      <c r="AG101" s="54">
        <f t="shared" si="42"/>
        <v>0</v>
      </c>
      <c r="AH101" s="27" t="s">
        <v>20</v>
      </c>
      <c r="AI101" s="55">
        <f>_xlfn.AGGREGATE(9,6,C101:AG101)</f>
        <v>1</v>
      </c>
      <c r="AJ101" s="7"/>
    </row>
    <row r="102" spans="2:38" x14ac:dyDescent="0.15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8"/>
      <c r="AI102" s="17"/>
    </row>
    <row r="103" spans="2:38" hidden="1" x14ac:dyDescent="0.15">
      <c r="B103" s="17"/>
      <c r="C103" s="17">
        <f>YEAR(C106)</f>
        <v>2025</v>
      </c>
      <c r="D103" s="17">
        <f>MONTH(C106)</f>
        <v>11</v>
      </c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8"/>
      <c r="AI103" s="17"/>
    </row>
    <row r="104" spans="2:38" x14ac:dyDescent="0.15">
      <c r="B104" s="19" t="s">
        <v>14</v>
      </c>
      <c r="C104" s="85">
        <f>C106</f>
        <v>45962</v>
      </c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7"/>
    </row>
    <row r="105" spans="2:38" hidden="1" x14ac:dyDescent="0.15">
      <c r="B105" s="57"/>
      <c r="C105" s="45">
        <f>DATE($C103,$D103,1)</f>
        <v>45962</v>
      </c>
      <c r="D105" s="45">
        <f t="shared" ref="D105:AG105" si="43">C105+1</f>
        <v>45963</v>
      </c>
      <c r="E105" s="45">
        <f t="shared" si="43"/>
        <v>45964</v>
      </c>
      <c r="F105" s="45">
        <f t="shared" si="43"/>
        <v>45965</v>
      </c>
      <c r="G105" s="45">
        <f t="shared" si="43"/>
        <v>45966</v>
      </c>
      <c r="H105" s="45">
        <f t="shared" si="43"/>
        <v>45967</v>
      </c>
      <c r="I105" s="45">
        <f t="shared" si="43"/>
        <v>45968</v>
      </c>
      <c r="J105" s="45">
        <f t="shared" si="43"/>
        <v>45969</v>
      </c>
      <c r="K105" s="45">
        <f t="shared" si="43"/>
        <v>45970</v>
      </c>
      <c r="L105" s="45">
        <f t="shared" si="43"/>
        <v>45971</v>
      </c>
      <c r="M105" s="45">
        <f t="shared" si="43"/>
        <v>45972</v>
      </c>
      <c r="N105" s="45">
        <f t="shared" si="43"/>
        <v>45973</v>
      </c>
      <c r="O105" s="45">
        <f t="shared" si="43"/>
        <v>45974</v>
      </c>
      <c r="P105" s="45">
        <f t="shared" si="43"/>
        <v>45975</v>
      </c>
      <c r="Q105" s="45">
        <f t="shared" si="43"/>
        <v>45976</v>
      </c>
      <c r="R105" s="45">
        <f t="shared" si="43"/>
        <v>45977</v>
      </c>
      <c r="S105" s="45">
        <f t="shared" si="43"/>
        <v>45978</v>
      </c>
      <c r="T105" s="45">
        <f t="shared" si="43"/>
        <v>45979</v>
      </c>
      <c r="U105" s="45">
        <f t="shared" si="43"/>
        <v>45980</v>
      </c>
      <c r="V105" s="45">
        <f t="shared" si="43"/>
        <v>45981</v>
      </c>
      <c r="W105" s="45">
        <f t="shared" si="43"/>
        <v>45982</v>
      </c>
      <c r="X105" s="45">
        <f t="shared" si="43"/>
        <v>45983</v>
      </c>
      <c r="Y105" s="45">
        <f t="shared" si="43"/>
        <v>45984</v>
      </c>
      <c r="Z105" s="45">
        <f t="shared" si="43"/>
        <v>45985</v>
      </c>
      <c r="AA105" s="45">
        <f t="shared" si="43"/>
        <v>45986</v>
      </c>
      <c r="AB105" s="45">
        <f t="shared" si="43"/>
        <v>45987</v>
      </c>
      <c r="AC105" s="45">
        <f t="shared" si="43"/>
        <v>45988</v>
      </c>
      <c r="AD105" s="45">
        <f t="shared" si="43"/>
        <v>45989</v>
      </c>
      <c r="AE105" s="45">
        <f t="shared" si="43"/>
        <v>45990</v>
      </c>
      <c r="AF105" s="45">
        <f t="shared" si="43"/>
        <v>45991</v>
      </c>
      <c r="AG105" s="45">
        <f t="shared" si="43"/>
        <v>45992</v>
      </c>
      <c r="AH105" s="58"/>
      <c r="AI105" s="59"/>
    </row>
    <row r="106" spans="2:38" x14ac:dyDescent="0.15">
      <c r="B106" s="60" t="s">
        <v>15</v>
      </c>
      <c r="C106" s="61">
        <f>IF(EDATE(C89,1)&gt;$G$5,"",EDATE(C89,1))</f>
        <v>45962</v>
      </c>
      <c r="D106" s="45">
        <f t="shared" ref="D106:AG106" si="44">IF(D105&gt;$G$5,"",IF(C106=EOMONTH(DATE($C103,$D103,1),0),"",IF(C106="","",C106+1)))</f>
        <v>45963</v>
      </c>
      <c r="E106" s="162">
        <f t="shared" si="44"/>
        <v>45964</v>
      </c>
      <c r="F106" s="45">
        <f t="shared" si="44"/>
        <v>45965</v>
      </c>
      <c r="G106" s="45">
        <f t="shared" si="44"/>
        <v>45966</v>
      </c>
      <c r="H106" s="45">
        <f t="shared" si="44"/>
        <v>45967</v>
      </c>
      <c r="I106" s="45">
        <f t="shared" si="44"/>
        <v>45968</v>
      </c>
      <c r="J106" s="45">
        <f t="shared" si="44"/>
        <v>45969</v>
      </c>
      <c r="K106" s="45">
        <f t="shared" si="44"/>
        <v>45970</v>
      </c>
      <c r="L106" s="45">
        <f t="shared" si="44"/>
        <v>45971</v>
      </c>
      <c r="M106" s="45">
        <f t="shared" si="44"/>
        <v>45972</v>
      </c>
      <c r="N106" s="45">
        <f t="shared" si="44"/>
        <v>45973</v>
      </c>
      <c r="O106" s="45">
        <f t="shared" si="44"/>
        <v>45974</v>
      </c>
      <c r="P106" s="45">
        <f t="shared" si="44"/>
        <v>45975</v>
      </c>
      <c r="Q106" s="45">
        <f t="shared" si="44"/>
        <v>45976</v>
      </c>
      <c r="R106" s="45">
        <f t="shared" si="44"/>
        <v>45977</v>
      </c>
      <c r="S106" s="45">
        <f t="shared" si="44"/>
        <v>45978</v>
      </c>
      <c r="T106" s="45">
        <f t="shared" si="44"/>
        <v>45979</v>
      </c>
      <c r="U106" s="45">
        <f t="shared" si="44"/>
        <v>45980</v>
      </c>
      <c r="V106" s="45">
        <f t="shared" si="44"/>
        <v>45981</v>
      </c>
      <c r="W106" s="45">
        <f t="shared" si="44"/>
        <v>45982</v>
      </c>
      <c r="X106" s="45">
        <f t="shared" si="44"/>
        <v>45983</v>
      </c>
      <c r="Y106" s="45">
        <f t="shared" si="44"/>
        <v>45984</v>
      </c>
      <c r="Z106" s="162">
        <f t="shared" si="44"/>
        <v>45985</v>
      </c>
      <c r="AA106" s="45">
        <f t="shared" si="44"/>
        <v>45986</v>
      </c>
      <c r="AB106" s="45">
        <f t="shared" si="44"/>
        <v>45987</v>
      </c>
      <c r="AC106" s="45">
        <f t="shared" si="44"/>
        <v>45988</v>
      </c>
      <c r="AD106" s="45">
        <f t="shared" si="44"/>
        <v>45989</v>
      </c>
      <c r="AE106" s="45">
        <f t="shared" si="44"/>
        <v>45990</v>
      </c>
      <c r="AF106" s="45">
        <f t="shared" si="44"/>
        <v>45991</v>
      </c>
      <c r="AG106" s="45" t="str">
        <f t="shared" si="44"/>
        <v/>
      </c>
      <c r="AH106" s="46" t="s">
        <v>16</v>
      </c>
      <c r="AI106" s="47">
        <f>+COUNTIFS(C107:AG107,"土",C108:AG108,"")+COUNTIFS(C107:AG107,"日",C108:AG108,"")</f>
        <v>10</v>
      </c>
    </row>
    <row r="107" spans="2:38" x14ac:dyDescent="0.15">
      <c r="B107" s="39" t="s">
        <v>5</v>
      </c>
      <c r="C107" s="48" t="str">
        <f>IFERROR(TEXT(WEEKDAY(+C106),"aaa"),"")</f>
        <v>土</v>
      </c>
      <c r="D107" s="48" t="str">
        <f t="shared" ref="D107:AG107" si="45">IFERROR(TEXT(WEEKDAY(+D106),"aaa"),"")</f>
        <v>日</v>
      </c>
      <c r="E107" s="48" t="str">
        <f t="shared" si="45"/>
        <v>月</v>
      </c>
      <c r="F107" s="48" t="str">
        <f t="shared" si="45"/>
        <v>火</v>
      </c>
      <c r="G107" s="48" t="str">
        <f t="shared" si="45"/>
        <v>水</v>
      </c>
      <c r="H107" s="48" t="str">
        <f t="shared" si="45"/>
        <v>木</v>
      </c>
      <c r="I107" s="48" t="str">
        <f t="shared" si="45"/>
        <v>金</v>
      </c>
      <c r="J107" s="48" t="str">
        <f t="shared" si="45"/>
        <v>土</v>
      </c>
      <c r="K107" s="48" t="str">
        <f t="shared" si="45"/>
        <v>日</v>
      </c>
      <c r="L107" s="48" t="str">
        <f t="shared" si="45"/>
        <v>月</v>
      </c>
      <c r="M107" s="48" t="str">
        <f t="shared" si="45"/>
        <v>火</v>
      </c>
      <c r="N107" s="48" t="str">
        <f t="shared" si="45"/>
        <v>水</v>
      </c>
      <c r="O107" s="48" t="str">
        <f t="shared" si="45"/>
        <v>木</v>
      </c>
      <c r="P107" s="48" t="str">
        <f t="shared" si="45"/>
        <v>金</v>
      </c>
      <c r="Q107" s="48" t="str">
        <f t="shared" si="45"/>
        <v>土</v>
      </c>
      <c r="R107" s="48" t="str">
        <f t="shared" si="45"/>
        <v>日</v>
      </c>
      <c r="S107" s="48" t="str">
        <f t="shared" si="45"/>
        <v>月</v>
      </c>
      <c r="T107" s="48" t="str">
        <f t="shared" si="45"/>
        <v>火</v>
      </c>
      <c r="U107" s="48" t="str">
        <f t="shared" si="45"/>
        <v>水</v>
      </c>
      <c r="V107" s="48" t="str">
        <f t="shared" si="45"/>
        <v>木</v>
      </c>
      <c r="W107" s="48" t="str">
        <f t="shared" si="45"/>
        <v>金</v>
      </c>
      <c r="X107" s="48" t="str">
        <f t="shared" si="45"/>
        <v>土</v>
      </c>
      <c r="Y107" s="48" t="str">
        <f t="shared" si="45"/>
        <v>日</v>
      </c>
      <c r="Z107" s="48" t="str">
        <f t="shared" si="45"/>
        <v>月</v>
      </c>
      <c r="AA107" s="48" t="str">
        <f t="shared" si="45"/>
        <v>火</v>
      </c>
      <c r="AB107" s="48" t="str">
        <f t="shared" si="45"/>
        <v>水</v>
      </c>
      <c r="AC107" s="48" t="str">
        <f t="shared" si="45"/>
        <v>木</v>
      </c>
      <c r="AD107" s="48" t="str">
        <f t="shared" si="45"/>
        <v>金</v>
      </c>
      <c r="AE107" s="48" t="str">
        <f t="shared" si="45"/>
        <v>土</v>
      </c>
      <c r="AF107" s="48" t="str">
        <f t="shared" si="45"/>
        <v>日</v>
      </c>
      <c r="AG107" s="48" t="str">
        <f t="shared" si="45"/>
        <v/>
      </c>
      <c r="AH107" s="46" t="s">
        <v>18</v>
      </c>
      <c r="AI107" s="47">
        <f>+COUNTIF(C108:AG108,"夏休")+COUNTIF(C108:AG108,"冬休")+COUNTIF(C108:AG108,"中止")</f>
        <v>0</v>
      </c>
    </row>
    <row r="108" spans="2:38" ht="13.5" customHeight="1" x14ac:dyDescent="0.15">
      <c r="B108" s="97" t="s">
        <v>17</v>
      </c>
      <c r="C108" s="138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44"/>
      <c r="AH108" s="49" t="s">
        <v>2</v>
      </c>
      <c r="AI108" s="50">
        <f>COUNT(C106:AG106)-AI107</f>
        <v>30</v>
      </c>
    </row>
    <row r="109" spans="2:38" ht="13.5" customHeight="1" x14ac:dyDescent="0.15">
      <c r="B109" s="98"/>
      <c r="C109" s="138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44"/>
      <c r="AH109" s="49" t="s">
        <v>6</v>
      </c>
      <c r="AI109" s="50">
        <f>+COUNTIF(C110:AG111,"休")</f>
        <v>10</v>
      </c>
      <c r="AJ109" s="7" t="str">
        <f>IF(AI110&gt;0.285,"",IF(AI109&lt;AI106,"←計画日数が足りません",""))</f>
        <v/>
      </c>
    </row>
    <row r="110" spans="2:38" ht="13.5" customHeight="1" x14ac:dyDescent="0.15">
      <c r="B110" s="95" t="s">
        <v>0</v>
      </c>
      <c r="C110" s="145" t="s">
        <v>21</v>
      </c>
      <c r="D110" s="143" t="s">
        <v>21</v>
      </c>
      <c r="E110" s="143"/>
      <c r="F110" s="143"/>
      <c r="G110" s="146"/>
      <c r="H110" s="143"/>
      <c r="I110" s="143"/>
      <c r="J110" s="143" t="s">
        <v>21</v>
      </c>
      <c r="K110" s="143" t="s">
        <v>21</v>
      </c>
      <c r="L110" s="143"/>
      <c r="M110" s="143"/>
      <c r="N110" s="146"/>
      <c r="O110" s="143"/>
      <c r="P110" s="143"/>
      <c r="Q110" s="143" t="s">
        <v>21</v>
      </c>
      <c r="R110" s="143" t="s">
        <v>21</v>
      </c>
      <c r="S110" s="143"/>
      <c r="T110" s="143"/>
      <c r="U110" s="146"/>
      <c r="V110" s="143"/>
      <c r="W110" s="143"/>
      <c r="X110" s="143" t="s">
        <v>21</v>
      </c>
      <c r="Y110" s="143" t="s">
        <v>21</v>
      </c>
      <c r="Z110" s="143"/>
      <c r="AA110" s="143"/>
      <c r="AB110" s="146"/>
      <c r="AC110" s="143"/>
      <c r="AD110" s="143"/>
      <c r="AE110" s="143" t="s">
        <v>21</v>
      </c>
      <c r="AF110" s="143" t="s">
        <v>21</v>
      </c>
      <c r="AG110" s="148"/>
      <c r="AH110" s="49" t="s">
        <v>8</v>
      </c>
      <c r="AI110" s="8">
        <f>+AI109/AI108</f>
        <v>0.33333333333333331</v>
      </c>
    </row>
    <row r="111" spans="2:38" x14ac:dyDescent="0.15">
      <c r="B111" s="95"/>
      <c r="C111" s="145"/>
      <c r="D111" s="143"/>
      <c r="E111" s="143"/>
      <c r="F111" s="143"/>
      <c r="G111" s="146"/>
      <c r="H111" s="143"/>
      <c r="I111" s="143"/>
      <c r="J111" s="143"/>
      <c r="K111" s="143"/>
      <c r="L111" s="143"/>
      <c r="M111" s="143"/>
      <c r="N111" s="146"/>
      <c r="O111" s="143"/>
      <c r="P111" s="143"/>
      <c r="Q111" s="143"/>
      <c r="R111" s="143"/>
      <c r="S111" s="143"/>
      <c r="T111" s="143"/>
      <c r="U111" s="146"/>
      <c r="V111" s="143"/>
      <c r="W111" s="143"/>
      <c r="X111" s="143"/>
      <c r="Y111" s="143"/>
      <c r="Z111" s="143"/>
      <c r="AA111" s="143"/>
      <c r="AB111" s="146"/>
      <c r="AC111" s="143"/>
      <c r="AD111" s="143"/>
      <c r="AE111" s="143"/>
      <c r="AF111" s="143"/>
      <c r="AG111" s="148"/>
      <c r="AH111" s="49" t="s">
        <v>9</v>
      </c>
      <c r="AI111" s="50">
        <f>+COUNTA(C112:AG113)</f>
        <v>10</v>
      </c>
    </row>
    <row r="112" spans="2:38" x14ac:dyDescent="0.15">
      <c r="B112" s="89" t="s">
        <v>7</v>
      </c>
      <c r="C112" s="127" t="s">
        <v>21</v>
      </c>
      <c r="D112" s="146" t="s">
        <v>21</v>
      </c>
      <c r="E112" s="146"/>
      <c r="F112" s="146"/>
      <c r="G112" s="152"/>
      <c r="H112" s="146"/>
      <c r="I112" s="146"/>
      <c r="J112" s="146" t="s">
        <v>21</v>
      </c>
      <c r="K112" s="146" t="s">
        <v>21</v>
      </c>
      <c r="L112" s="146"/>
      <c r="M112" s="146"/>
      <c r="N112" s="152"/>
      <c r="O112" s="146"/>
      <c r="P112" s="146"/>
      <c r="Q112" s="146" t="s">
        <v>21</v>
      </c>
      <c r="R112" s="146" t="s">
        <v>21</v>
      </c>
      <c r="S112" s="146"/>
      <c r="T112" s="146"/>
      <c r="U112" s="152"/>
      <c r="V112" s="146"/>
      <c r="W112" s="146"/>
      <c r="X112" s="146" t="s">
        <v>21</v>
      </c>
      <c r="Y112" s="146" t="s">
        <v>21</v>
      </c>
      <c r="Z112" s="146"/>
      <c r="AA112" s="146"/>
      <c r="AB112" s="152"/>
      <c r="AC112" s="146"/>
      <c r="AD112" s="146"/>
      <c r="AE112" s="146" t="s">
        <v>21</v>
      </c>
      <c r="AF112" s="146" t="s">
        <v>21</v>
      </c>
      <c r="AG112" s="128"/>
      <c r="AH112" s="51" t="s">
        <v>4</v>
      </c>
      <c r="AI112" s="9">
        <f>+AI111/AI108</f>
        <v>0.33333333333333331</v>
      </c>
      <c r="AL112" s="2">
        <f>+COUNTIF(C110:AG111,"休")</f>
        <v>10</v>
      </c>
    </row>
    <row r="113" spans="2:38" x14ac:dyDescent="0.15">
      <c r="B113" s="90"/>
      <c r="C113" s="149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/>
      <c r="AG113" s="150"/>
      <c r="AH113" s="52" t="s">
        <v>13</v>
      </c>
      <c r="AI113" s="10" t="str">
        <f>IF(7&gt;AI108,"対象外",IF(AI111&gt;=AI106,"OK","NG"))</f>
        <v>OK</v>
      </c>
      <c r="AJ113" s="7" t="str">
        <f>IF(AI113="対象外","←７日間に満たない期間は達成判定の対象外",IF(AI113="NG","←月単位未達成","←月単位達成"))</f>
        <v>←月単位達成</v>
      </c>
      <c r="AL113" s="12" t="str">
        <f>IF(7&gt;AI108,"対象外",IF(AL112&gt;=AI106,"OK","NG"))</f>
        <v>OK</v>
      </c>
    </row>
    <row r="114" spans="2:38" hidden="1" x14ac:dyDescent="0.15">
      <c r="B114" s="53" t="s">
        <v>30</v>
      </c>
      <c r="C114" s="54">
        <f t="shared" ref="C114:AG114" si="46">IF(AND(DAY(C106)&gt;=22,DAY(C106)&lt;=28,C107="土"),1,0)</f>
        <v>0</v>
      </c>
      <c r="D114" s="54">
        <f t="shared" si="46"/>
        <v>0</v>
      </c>
      <c r="E114" s="54">
        <f t="shared" si="46"/>
        <v>0</v>
      </c>
      <c r="F114" s="54">
        <f t="shared" si="46"/>
        <v>0</v>
      </c>
      <c r="G114" s="54">
        <f t="shared" si="46"/>
        <v>0</v>
      </c>
      <c r="H114" s="54">
        <f t="shared" si="46"/>
        <v>0</v>
      </c>
      <c r="I114" s="54">
        <f t="shared" si="46"/>
        <v>0</v>
      </c>
      <c r="J114" s="54">
        <f t="shared" si="46"/>
        <v>0</v>
      </c>
      <c r="K114" s="54">
        <f t="shared" si="46"/>
        <v>0</v>
      </c>
      <c r="L114" s="54">
        <f t="shared" si="46"/>
        <v>0</v>
      </c>
      <c r="M114" s="54">
        <f t="shared" si="46"/>
        <v>0</v>
      </c>
      <c r="N114" s="54">
        <f t="shared" si="46"/>
        <v>0</v>
      </c>
      <c r="O114" s="54">
        <f t="shared" si="46"/>
        <v>0</v>
      </c>
      <c r="P114" s="54">
        <f t="shared" si="46"/>
        <v>0</v>
      </c>
      <c r="Q114" s="54">
        <f t="shared" si="46"/>
        <v>0</v>
      </c>
      <c r="R114" s="54">
        <f t="shared" si="46"/>
        <v>0</v>
      </c>
      <c r="S114" s="54">
        <f t="shared" si="46"/>
        <v>0</v>
      </c>
      <c r="T114" s="54">
        <f t="shared" si="46"/>
        <v>0</v>
      </c>
      <c r="U114" s="54">
        <f t="shared" si="46"/>
        <v>0</v>
      </c>
      <c r="V114" s="54">
        <f t="shared" si="46"/>
        <v>0</v>
      </c>
      <c r="W114" s="54">
        <f t="shared" si="46"/>
        <v>0</v>
      </c>
      <c r="X114" s="54">
        <f t="shared" si="46"/>
        <v>1</v>
      </c>
      <c r="Y114" s="54">
        <f t="shared" si="46"/>
        <v>0</v>
      </c>
      <c r="Z114" s="54">
        <f t="shared" si="46"/>
        <v>0</v>
      </c>
      <c r="AA114" s="54">
        <f t="shared" si="46"/>
        <v>0</v>
      </c>
      <c r="AB114" s="54">
        <f t="shared" si="46"/>
        <v>0</v>
      </c>
      <c r="AC114" s="54">
        <f t="shared" si="46"/>
        <v>0</v>
      </c>
      <c r="AD114" s="54">
        <f t="shared" si="46"/>
        <v>0</v>
      </c>
      <c r="AE114" s="54">
        <f t="shared" si="46"/>
        <v>0</v>
      </c>
      <c r="AF114" s="54">
        <f t="shared" si="46"/>
        <v>0</v>
      </c>
      <c r="AG114" s="54" t="e">
        <f t="shared" si="46"/>
        <v>#VALUE!</v>
      </c>
      <c r="AH114" s="27" t="s">
        <v>19</v>
      </c>
      <c r="AI114" s="55">
        <f>_xlfn.AGGREGATE(9,6,C114:AG114)</f>
        <v>1</v>
      </c>
      <c r="AJ114" s="7"/>
    </row>
    <row r="115" spans="2:38" hidden="1" x14ac:dyDescent="0.15">
      <c r="B115" s="53" t="s">
        <v>31</v>
      </c>
      <c r="C115" s="54">
        <f t="shared" ref="C115:AG115" si="47">IF(AND(DAY(C106)&gt;=22,DAY(C106)&lt;=28,C107="土",OR(C112="休",C112="雨")),1,0)</f>
        <v>0</v>
      </c>
      <c r="D115" s="54">
        <f t="shared" si="47"/>
        <v>0</v>
      </c>
      <c r="E115" s="54">
        <f t="shared" si="47"/>
        <v>0</v>
      </c>
      <c r="F115" s="54">
        <f t="shared" si="47"/>
        <v>0</v>
      </c>
      <c r="G115" s="54">
        <f t="shared" si="47"/>
        <v>0</v>
      </c>
      <c r="H115" s="54">
        <f t="shared" si="47"/>
        <v>0</v>
      </c>
      <c r="I115" s="54">
        <f t="shared" si="47"/>
        <v>0</v>
      </c>
      <c r="J115" s="54">
        <f t="shared" si="47"/>
        <v>0</v>
      </c>
      <c r="K115" s="54">
        <f t="shared" si="47"/>
        <v>0</v>
      </c>
      <c r="L115" s="54">
        <f t="shared" si="47"/>
        <v>0</v>
      </c>
      <c r="M115" s="54">
        <f t="shared" si="47"/>
        <v>0</v>
      </c>
      <c r="N115" s="54">
        <f t="shared" si="47"/>
        <v>0</v>
      </c>
      <c r="O115" s="54">
        <f t="shared" si="47"/>
        <v>0</v>
      </c>
      <c r="P115" s="54">
        <f t="shared" si="47"/>
        <v>0</v>
      </c>
      <c r="Q115" s="54">
        <f t="shared" si="47"/>
        <v>0</v>
      </c>
      <c r="R115" s="54">
        <f t="shared" si="47"/>
        <v>0</v>
      </c>
      <c r="S115" s="54">
        <f t="shared" si="47"/>
        <v>0</v>
      </c>
      <c r="T115" s="54">
        <f t="shared" si="47"/>
        <v>0</v>
      </c>
      <c r="U115" s="54">
        <f t="shared" si="47"/>
        <v>0</v>
      </c>
      <c r="V115" s="54">
        <f t="shared" si="47"/>
        <v>0</v>
      </c>
      <c r="W115" s="54">
        <f t="shared" si="47"/>
        <v>0</v>
      </c>
      <c r="X115" s="54">
        <f t="shared" si="47"/>
        <v>1</v>
      </c>
      <c r="Y115" s="54">
        <f t="shared" si="47"/>
        <v>0</v>
      </c>
      <c r="Z115" s="54">
        <f t="shared" si="47"/>
        <v>0</v>
      </c>
      <c r="AA115" s="54">
        <f t="shared" si="47"/>
        <v>0</v>
      </c>
      <c r="AB115" s="54">
        <f t="shared" si="47"/>
        <v>0</v>
      </c>
      <c r="AC115" s="54">
        <f t="shared" si="47"/>
        <v>0</v>
      </c>
      <c r="AD115" s="54">
        <f t="shared" si="47"/>
        <v>0</v>
      </c>
      <c r="AE115" s="54">
        <f t="shared" si="47"/>
        <v>0</v>
      </c>
      <c r="AF115" s="54">
        <f t="shared" si="47"/>
        <v>0</v>
      </c>
      <c r="AG115" s="54" t="e">
        <f t="shared" si="47"/>
        <v>#VALUE!</v>
      </c>
      <c r="AH115" s="27" t="s">
        <v>20</v>
      </c>
      <c r="AI115" s="55">
        <f>_xlfn.AGGREGATE(9,6,C115:AG115)</f>
        <v>1</v>
      </c>
      <c r="AJ115" s="7"/>
    </row>
    <row r="116" spans="2:38" hidden="1" x14ac:dyDescent="0.15">
      <c r="B116" s="53" t="s">
        <v>32</v>
      </c>
      <c r="C116" s="54">
        <f>IF(AND(DAY(C106)&gt;=8,DAY(C106)&lt;=14,C107="土"),1,0)</f>
        <v>0</v>
      </c>
      <c r="D116" s="54">
        <f>IF(AND(DAY(D106)&gt;=8,DAY(D106)&lt;=14,D107="土"),1,0)</f>
        <v>0</v>
      </c>
      <c r="E116" s="54">
        <f t="shared" ref="E116:AG116" si="48">IF(AND(DAY(E106)&gt;=8,DAY(E106)&lt;=14,E107="土"),1,0)</f>
        <v>0</v>
      </c>
      <c r="F116" s="54">
        <f t="shared" si="48"/>
        <v>0</v>
      </c>
      <c r="G116" s="54">
        <f t="shared" si="48"/>
        <v>0</v>
      </c>
      <c r="H116" s="54">
        <f t="shared" si="48"/>
        <v>0</v>
      </c>
      <c r="I116" s="54">
        <f t="shared" si="48"/>
        <v>0</v>
      </c>
      <c r="J116" s="54">
        <f t="shared" si="48"/>
        <v>1</v>
      </c>
      <c r="K116" s="54">
        <f t="shared" si="48"/>
        <v>0</v>
      </c>
      <c r="L116" s="54">
        <f t="shared" si="48"/>
        <v>0</v>
      </c>
      <c r="M116" s="54">
        <f t="shared" si="48"/>
        <v>0</v>
      </c>
      <c r="N116" s="54">
        <f t="shared" si="48"/>
        <v>0</v>
      </c>
      <c r="O116" s="54">
        <f t="shared" si="48"/>
        <v>0</v>
      </c>
      <c r="P116" s="54">
        <f t="shared" si="48"/>
        <v>0</v>
      </c>
      <c r="Q116" s="54">
        <f t="shared" si="48"/>
        <v>0</v>
      </c>
      <c r="R116" s="54">
        <f t="shared" si="48"/>
        <v>0</v>
      </c>
      <c r="S116" s="54">
        <f t="shared" si="48"/>
        <v>0</v>
      </c>
      <c r="T116" s="54">
        <f t="shared" si="48"/>
        <v>0</v>
      </c>
      <c r="U116" s="54">
        <f t="shared" si="48"/>
        <v>0</v>
      </c>
      <c r="V116" s="54">
        <f t="shared" si="48"/>
        <v>0</v>
      </c>
      <c r="W116" s="54">
        <f t="shared" si="48"/>
        <v>0</v>
      </c>
      <c r="X116" s="54">
        <f t="shared" si="48"/>
        <v>0</v>
      </c>
      <c r="Y116" s="54">
        <f t="shared" si="48"/>
        <v>0</v>
      </c>
      <c r="Z116" s="54">
        <f t="shared" si="48"/>
        <v>0</v>
      </c>
      <c r="AA116" s="54">
        <f t="shared" si="48"/>
        <v>0</v>
      </c>
      <c r="AB116" s="54">
        <f t="shared" si="48"/>
        <v>0</v>
      </c>
      <c r="AC116" s="54">
        <f t="shared" si="48"/>
        <v>0</v>
      </c>
      <c r="AD116" s="54">
        <f t="shared" si="48"/>
        <v>0</v>
      </c>
      <c r="AE116" s="54">
        <f t="shared" si="48"/>
        <v>0</v>
      </c>
      <c r="AF116" s="54">
        <f t="shared" si="48"/>
        <v>0</v>
      </c>
      <c r="AG116" s="54" t="e">
        <f t="shared" si="48"/>
        <v>#VALUE!</v>
      </c>
      <c r="AH116" s="27" t="s">
        <v>19</v>
      </c>
      <c r="AI116" s="55">
        <f>_xlfn.AGGREGATE(9,6,C116:AG116)</f>
        <v>1</v>
      </c>
      <c r="AJ116" s="7"/>
    </row>
    <row r="117" spans="2:38" hidden="1" x14ac:dyDescent="0.15">
      <c r="B117" s="53" t="s">
        <v>33</v>
      </c>
      <c r="C117" s="54">
        <f>IF(AND(DAY(C106)&gt;=8,DAY(C106)&lt;=14,C107="土",OR(C112="休",C112="雨")),1,0)</f>
        <v>0</v>
      </c>
      <c r="D117" s="54">
        <f>IF(AND(DAY(D106)&gt;=8,DAY(D106)&lt;=14,D107="土",OR(D112="休",D112="雨")),1,0)</f>
        <v>0</v>
      </c>
      <c r="E117" s="54">
        <f t="shared" ref="E117:AG117" si="49">IF(AND(DAY(E106)&gt;=8,DAY(E106)&lt;=14,E107="土",OR(E112="休",E112="雨")),1,0)</f>
        <v>0</v>
      </c>
      <c r="F117" s="54">
        <f t="shared" si="49"/>
        <v>0</v>
      </c>
      <c r="G117" s="54">
        <f t="shared" si="49"/>
        <v>0</v>
      </c>
      <c r="H117" s="54">
        <f t="shared" si="49"/>
        <v>0</v>
      </c>
      <c r="I117" s="54">
        <f t="shared" si="49"/>
        <v>0</v>
      </c>
      <c r="J117" s="54">
        <f t="shared" si="49"/>
        <v>1</v>
      </c>
      <c r="K117" s="54">
        <f t="shared" si="49"/>
        <v>0</v>
      </c>
      <c r="L117" s="54">
        <f t="shared" si="49"/>
        <v>0</v>
      </c>
      <c r="M117" s="54">
        <f t="shared" si="49"/>
        <v>0</v>
      </c>
      <c r="N117" s="54">
        <f t="shared" si="49"/>
        <v>0</v>
      </c>
      <c r="O117" s="54">
        <f t="shared" si="49"/>
        <v>0</v>
      </c>
      <c r="P117" s="54">
        <f t="shared" si="49"/>
        <v>0</v>
      </c>
      <c r="Q117" s="54">
        <f t="shared" si="49"/>
        <v>0</v>
      </c>
      <c r="R117" s="54">
        <f t="shared" si="49"/>
        <v>0</v>
      </c>
      <c r="S117" s="54">
        <f t="shared" si="49"/>
        <v>0</v>
      </c>
      <c r="T117" s="54">
        <f t="shared" si="49"/>
        <v>0</v>
      </c>
      <c r="U117" s="54">
        <f t="shared" si="49"/>
        <v>0</v>
      </c>
      <c r="V117" s="54">
        <f t="shared" si="49"/>
        <v>0</v>
      </c>
      <c r="W117" s="54">
        <f t="shared" si="49"/>
        <v>0</v>
      </c>
      <c r="X117" s="54">
        <f t="shared" si="49"/>
        <v>0</v>
      </c>
      <c r="Y117" s="54">
        <f t="shared" si="49"/>
        <v>0</v>
      </c>
      <c r="Z117" s="54">
        <f t="shared" si="49"/>
        <v>0</v>
      </c>
      <c r="AA117" s="54">
        <f t="shared" si="49"/>
        <v>0</v>
      </c>
      <c r="AB117" s="54">
        <f t="shared" si="49"/>
        <v>0</v>
      </c>
      <c r="AC117" s="54">
        <f t="shared" si="49"/>
        <v>0</v>
      </c>
      <c r="AD117" s="54">
        <f t="shared" si="49"/>
        <v>0</v>
      </c>
      <c r="AE117" s="54">
        <f t="shared" si="49"/>
        <v>0</v>
      </c>
      <c r="AF117" s="54">
        <f t="shared" si="49"/>
        <v>0</v>
      </c>
      <c r="AG117" s="54" t="e">
        <f t="shared" si="49"/>
        <v>#VALUE!</v>
      </c>
      <c r="AH117" s="27" t="s">
        <v>20</v>
      </c>
      <c r="AI117" s="55">
        <f>_xlfn.AGGREGATE(9,6,C117:AG117)</f>
        <v>1</v>
      </c>
      <c r="AJ117" s="7"/>
    </row>
    <row r="118" spans="2:38" x14ac:dyDescent="0.15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8"/>
      <c r="AI118" s="17"/>
    </row>
    <row r="119" spans="2:38" hidden="1" x14ac:dyDescent="0.15">
      <c r="B119" s="17"/>
      <c r="C119" s="17">
        <f>YEAR(C122)</f>
        <v>2025</v>
      </c>
      <c r="D119" s="17">
        <f>MONTH(C122)</f>
        <v>12</v>
      </c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8"/>
      <c r="AI119" s="17"/>
    </row>
    <row r="120" spans="2:38" x14ac:dyDescent="0.15">
      <c r="B120" s="19" t="s">
        <v>14</v>
      </c>
      <c r="C120" s="85">
        <f>C122</f>
        <v>45992</v>
      </c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7"/>
    </row>
    <row r="121" spans="2:38" hidden="1" x14ac:dyDescent="0.15">
      <c r="B121" s="57"/>
      <c r="C121" s="45">
        <f>DATE($C119,$D119,1)</f>
        <v>45992</v>
      </c>
      <c r="D121" s="45">
        <f t="shared" ref="D121:AG121" si="50">C121+1</f>
        <v>45993</v>
      </c>
      <c r="E121" s="45">
        <f t="shared" si="50"/>
        <v>45994</v>
      </c>
      <c r="F121" s="45">
        <f t="shared" si="50"/>
        <v>45995</v>
      </c>
      <c r="G121" s="45">
        <f t="shared" si="50"/>
        <v>45996</v>
      </c>
      <c r="H121" s="45">
        <f t="shared" si="50"/>
        <v>45997</v>
      </c>
      <c r="I121" s="45">
        <f t="shared" si="50"/>
        <v>45998</v>
      </c>
      <c r="J121" s="45">
        <f t="shared" si="50"/>
        <v>45999</v>
      </c>
      <c r="K121" s="45">
        <f t="shared" si="50"/>
        <v>46000</v>
      </c>
      <c r="L121" s="45">
        <f t="shared" si="50"/>
        <v>46001</v>
      </c>
      <c r="M121" s="45">
        <f t="shared" si="50"/>
        <v>46002</v>
      </c>
      <c r="N121" s="45">
        <f t="shared" si="50"/>
        <v>46003</v>
      </c>
      <c r="O121" s="45">
        <f t="shared" si="50"/>
        <v>46004</v>
      </c>
      <c r="P121" s="45">
        <f t="shared" si="50"/>
        <v>46005</v>
      </c>
      <c r="Q121" s="45">
        <f t="shared" si="50"/>
        <v>46006</v>
      </c>
      <c r="R121" s="45">
        <f t="shared" si="50"/>
        <v>46007</v>
      </c>
      <c r="S121" s="45">
        <f t="shared" si="50"/>
        <v>46008</v>
      </c>
      <c r="T121" s="45">
        <f t="shared" si="50"/>
        <v>46009</v>
      </c>
      <c r="U121" s="45">
        <f t="shared" si="50"/>
        <v>46010</v>
      </c>
      <c r="V121" s="45">
        <f t="shared" si="50"/>
        <v>46011</v>
      </c>
      <c r="W121" s="45">
        <f t="shared" si="50"/>
        <v>46012</v>
      </c>
      <c r="X121" s="45">
        <f t="shared" si="50"/>
        <v>46013</v>
      </c>
      <c r="Y121" s="45">
        <f t="shared" si="50"/>
        <v>46014</v>
      </c>
      <c r="Z121" s="45">
        <f t="shared" si="50"/>
        <v>46015</v>
      </c>
      <c r="AA121" s="45">
        <f t="shared" si="50"/>
        <v>46016</v>
      </c>
      <c r="AB121" s="45">
        <f t="shared" si="50"/>
        <v>46017</v>
      </c>
      <c r="AC121" s="45">
        <f t="shared" si="50"/>
        <v>46018</v>
      </c>
      <c r="AD121" s="45">
        <f t="shared" si="50"/>
        <v>46019</v>
      </c>
      <c r="AE121" s="45">
        <f t="shared" si="50"/>
        <v>46020</v>
      </c>
      <c r="AF121" s="45">
        <f t="shared" si="50"/>
        <v>46021</v>
      </c>
      <c r="AG121" s="45">
        <f t="shared" si="50"/>
        <v>46022</v>
      </c>
      <c r="AH121" s="58"/>
      <c r="AI121" s="59"/>
    </row>
    <row r="122" spans="2:38" x14ac:dyDescent="0.15">
      <c r="B122" s="60" t="s">
        <v>15</v>
      </c>
      <c r="C122" s="61">
        <f>IF(EDATE(C105,1)&gt;$G$5,"",EDATE(C105,1))</f>
        <v>45992</v>
      </c>
      <c r="D122" s="45">
        <f t="shared" ref="D122:AG122" si="51">IF(D121&gt;$G$5,"",IF(C122=EOMONTH(DATE($C119,$D119,1),0),"",IF(C122="","",C122+1)))</f>
        <v>45993</v>
      </c>
      <c r="E122" s="45">
        <f t="shared" si="51"/>
        <v>45994</v>
      </c>
      <c r="F122" s="45">
        <f t="shared" si="51"/>
        <v>45995</v>
      </c>
      <c r="G122" s="45">
        <f t="shared" si="51"/>
        <v>45996</v>
      </c>
      <c r="H122" s="45">
        <f t="shared" si="51"/>
        <v>45997</v>
      </c>
      <c r="I122" s="45">
        <f t="shared" si="51"/>
        <v>45998</v>
      </c>
      <c r="J122" s="45">
        <f t="shared" si="51"/>
        <v>45999</v>
      </c>
      <c r="K122" s="45">
        <f t="shared" si="51"/>
        <v>46000</v>
      </c>
      <c r="L122" s="45">
        <f t="shared" si="51"/>
        <v>46001</v>
      </c>
      <c r="M122" s="45">
        <f t="shared" si="51"/>
        <v>46002</v>
      </c>
      <c r="N122" s="45">
        <f t="shared" si="51"/>
        <v>46003</v>
      </c>
      <c r="O122" s="45">
        <f t="shared" si="51"/>
        <v>46004</v>
      </c>
      <c r="P122" s="45">
        <f t="shared" si="51"/>
        <v>46005</v>
      </c>
      <c r="Q122" s="45">
        <f t="shared" si="51"/>
        <v>46006</v>
      </c>
      <c r="R122" s="45">
        <f t="shared" si="51"/>
        <v>46007</v>
      </c>
      <c r="S122" s="45">
        <f t="shared" si="51"/>
        <v>46008</v>
      </c>
      <c r="T122" s="45">
        <f t="shared" si="51"/>
        <v>46009</v>
      </c>
      <c r="U122" s="45">
        <f t="shared" si="51"/>
        <v>46010</v>
      </c>
      <c r="V122" s="45">
        <f t="shared" si="51"/>
        <v>46011</v>
      </c>
      <c r="W122" s="45">
        <f t="shared" si="51"/>
        <v>46012</v>
      </c>
      <c r="X122" s="45">
        <f t="shared" si="51"/>
        <v>46013</v>
      </c>
      <c r="Y122" s="45">
        <f t="shared" si="51"/>
        <v>46014</v>
      </c>
      <c r="Z122" s="45">
        <f t="shared" si="51"/>
        <v>46015</v>
      </c>
      <c r="AA122" s="45">
        <f t="shared" si="51"/>
        <v>46016</v>
      </c>
      <c r="AB122" s="45">
        <f t="shared" si="51"/>
        <v>46017</v>
      </c>
      <c r="AC122" s="45">
        <f t="shared" si="51"/>
        <v>46018</v>
      </c>
      <c r="AD122" s="45">
        <f t="shared" si="51"/>
        <v>46019</v>
      </c>
      <c r="AE122" s="45">
        <f t="shared" si="51"/>
        <v>46020</v>
      </c>
      <c r="AF122" s="45">
        <f t="shared" si="51"/>
        <v>46021</v>
      </c>
      <c r="AG122" s="45">
        <f t="shared" si="51"/>
        <v>46022</v>
      </c>
      <c r="AH122" s="46" t="s">
        <v>16</v>
      </c>
      <c r="AI122" s="47">
        <f>+COUNTIFS(C123:AG123,"土",C124:AG124,"")+COUNTIFS(C123:AG123,"日",C124:AG124,"")</f>
        <v>8</v>
      </c>
    </row>
    <row r="123" spans="2:38" x14ac:dyDescent="0.15">
      <c r="B123" s="39" t="s">
        <v>5</v>
      </c>
      <c r="C123" s="48" t="str">
        <f>IFERROR(TEXT(WEEKDAY(+C122),"aaa"),"")</f>
        <v>月</v>
      </c>
      <c r="D123" s="48" t="str">
        <f t="shared" ref="D123:AG123" si="52">IFERROR(TEXT(WEEKDAY(+D122),"aaa"),"")</f>
        <v>火</v>
      </c>
      <c r="E123" s="48" t="str">
        <f t="shared" si="52"/>
        <v>水</v>
      </c>
      <c r="F123" s="48" t="str">
        <f t="shared" si="52"/>
        <v>木</v>
      </c>
      <c r="G123" s="48" t="str">
        <f t="shared" si="52"/>
        <v>金</v>
      </c>
      <c r="H123" s="48" t="str">
        <f t="shared" si="52"/>
        <v>土</v>
      </c>
      <c r="I123" s="48" t="str">
        <f t="shared" si="52"/>
        <v>日</v>
      </c>
      <c r="J123" s="48" t="str">
        <f t="shared" si="52"/>
        <v>月</v>
      </c>
      <c r="K123" s="48" t="str">
        <f t="shared" si="52"/>
        <v>火</v>
      </c>
      <c r="L123" s="48" t="str">
        <f t="shared" si="52"/>
        <v>水</v>
      </c>
      <c r="M123" s="48" t="str">
        <f t="shared" si="52"/>
        <v>木</v>
      </c>
      <c r="N123" s="48" t="str">
        <f t="shared" si="52"/>
        <v>金</v>
      </c>
      <c r="O123" s="48" t="str">
        <f t="shared" si="52"/>
        <v>土</v>
      </c>
      <c r="P123" s="48" t="str">
        <f t="shared" si="52"/>
        <v>日</v>
      </c>
      <c r="Q123" s="48" t="str">
        <f t="shared" si="52"/>
        <v>月</v>
      </c>
      <c r="R123" s="48" t="str">
        <f t="shared" si="52"/>
        <v>火</v>
      </c>
      <c r="S123" s="48" t="str">
        <f t="shared" si="52"/>
        <v>水</v>
      </c>
      <c r="T123" s="48" t="str">
        <f t="shared" si="52"/>
        <v>木</v>
      </c>
      <c r="U123" s="48" t="str">
        <f t="shared" si="52"/>
        <v>金</v>
      </c>
      <c r="V123" s="48" t="str">
        <f t="shared" si="52"/>
        <v>土</v>
      </c>
      <c r="W123" s="48" t="str">
        <f t="shared" si="52"/>
        <v>日</v>
      </c>
      <c r="X123" s="48" t="str">
        <f t="shared" si="52"/>
        <v>月</v>
      </c>
      <c r="Y123" s="48" t="str">
        <f t="shared" si="52"/>
        <v>火</v>
      </c>
      <c r="Z123" s="48" t="str">
        <f t="shared" si="52"/>
        <v>水</v>
      </c>
      <c r="AA123" s="48" t="str">
        <f t="shared" si="52"/>
        <v>木</v>
      </c>
      <c r="AB123" s="48" t="str">
        <f t="shared" si="52"/>
        <v>金</v>
      </c>
      <c r="AC123" s="48" t="str">
        <f t="shared" si="52"/>
        <v>土</v>
      </c>
      <c r="AD123" s="48" t="str">
        <f t="shared" si="52"/>
        <v>日</v>
      </c>
      <c r="AE123" s="48" t="str">
        <f t="shared" si="52"/>
        <v>月</v>
      </c>
      <c r="AF123" s="48" t="str">
        <f t="shared" si="52"/>
        <v>火</v>
      </c>
      <c r="AG123" s="48" t="str">
        <f t="shared" si="52"/>
        <v>水</v>
      </c>
      <c r="AH123" s="46" t="s">
        <v>18</v>
      </c>
      <c r="AI123" s="47">
        <f>+COUNTIF(C124:AG124,"夏休")+COUNTIF(C124:AG124,"冬休")+COUNTIF(C124:AG124,"中止")</f>
        <v>3</v>
      </c>
    </row>
    <row r="124" spans="2:38" ht="13.5" customHeight="1" x14ac:dyDescent="0.15">
      <c r="B124" s="97" t="s">
        <v>17</v>
      </c>
      <c r="C124" s="138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 t="s">
        <v>25</v>
      </c>
      <c r="AF124" s="137" t="s">
        <v>25</v>
      </c>
      <c r="AG124" s="144" t="s">
        <v>25</v>
      </c>
      <c r="AH124" s="49" t="s">
        <v>2</v>
      </c>
      <c r="AI124" s="50">
        <f>COUNT(C122:AG122)-AI123</f>
        <v>28</v>
      </c>
    </row>
    <row r="125" spans="2:38" ht="13.5" customHeight="1" x14ac:dyDescent="0.15">
      <c r="B125" s="98"/>
      <c r="C125" s="138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44"/>
      <c r="AH125" s="49" t="s">
        <v>6</v>
      </c>
      <c r="AI125" s="50">
        <f>+COUNTIF(C126:AG127,"休")</f>
        <v>8</v>
      </c>
      <c r="AJ125" s="7" t="str">
        <f>IF(AI126&gt;0.285,"",IF(AI125&lt;AI122,"←計画日数が足りません",""))</f>
        <v/>
      </c>
    </row>
    <row r="126" spans="2:38" ht="13.5" customHeight="1" x14ac:dyDescent="0.15">
      <c r="B126" s="95" t="s">
        <v>0</v>
      </c>
      <c r="C126" s="145"/>
      <c r="D126" s="146"/>
      <c r="E126" s="143"/>
      <c r="F126" s="143"/>
      <c r="G126" s="143"/>
      <c r="H126" s="143" t="s">
        <v>21</v>
      </c>
      <c r="I126" s="143" t="s">
        <v>21</v>
      </c>
      <c r="J126" s="143"/>
      <c r="K126" s="146"/>
      <c r="L126" s="143"/>
      <c r="M126" s="143"/>
      <c r="N126" s="143"/>
      <c r="O126" s="143" t="s">
        <v>21</v>
      </c>
      <c r="P126" s="143" t="s">
        <v>21</v>
      </c>
      <c r="Q126" s="143"/>
      <c r="R126" s="146"/>
      <c r="S126" s="143"/>
      <c r="T126" s="143"/>
      <c r="U126" s="143"/>
      <c r="V126" s="143" t="s">
        <v>21</v>
      </c>
      <c r="W126" s="143" t="s">
        <v>21</v>
      </c>
      <c r="X126" s="143"/>
      <c r="Y126" s="146"/>
      <c r="Z126" s="143"/>
      <c r="AA126" s="143"/>
      <c r="AB126" s="143"/>
      <c r="AC126" s="143" t="s">
        <v>21</v>
      </c>
      <c r="AD126" s="143" t="s">
        <v>21</v>
      </c>
      <c r="AE126" s="143"/>
      <c r="AF126" s="143"/>
      <c r="AG126" s="148"/>
      <c r="AH126" s="49" t="s">
        <v>8</v>
      </c>
      <c r="AI126" s="8">
        <f>+AI125/AI124</f>
        <v>0.2857142857142857</v>
      </c>
    </row>
    <row r="127" spans="2:38" x14ac:dyDescent="0.15">
      <c r="B127" s="95"/>
      <c r="C127" s="145"/>
      <c r="D127" s="146"/>
      <c r="E127" s="143"/>
      <c r="F127" s="143"/>
      <c r="G127" s="143"/>
      <c r="H127" s="143"/>
      <c r="I127" s="143"/>
      <c r="J127" s="143"/>
      <c r="K127" s="146"/>
      <c r="L127" s="143"/>
      <c r="M127" s="143"/>
      <c r="N127" s="143"/>
      <c r="O127" s="143"/>
      <c r="P127" s="143"/>
      <c r="Q127" s="143"/>
      <c r="R127" s="146"/>
      <c r="S127" s="143"/>
      <c r="T127" s="143"/>
      <c r="U127" s="143"/>
      <c r="V127" s="143"/>
      <c r="W127" s="143"/>
      <c r="X127" s="143"/>
      <c r="Y127" s="146"/>
      <c r="Z127" s="143"/>
      <c r="AA127" s="143"/>
      <c r="AB127" s="143"/>
      <c r="AC127" s="143"/>
      <c r="AD127" s="143"/>
      <c r="AE127" s="143"/>
      <c r="AF127" s="143"/>
      <c r="AG127" s="148"/>
      <c r="AH127" s="49" t="s">
        <v>9</v>
      </c>
      <c r="AI127" s="50">
        <f>+COUNTA(C128:AG129)</f>
        <v>8</v>
      </c>
    </row>
    <row r="128" spans="2:38" x14ac:dyDescent="0.15">
      <c r="B128" s="89" t="s">
        <v>7</v>
      </c>
      <c r="C128" s="127"/>
      <c r="D128" s="152"/>
      <c r="E128" s="146"/>
      <c r="F128" s="146"/>
      <c r="G128" s="146"/>
      <c r="H128" s="146" t="s">
        <v>21</v>
      </c>
      <c r="I128" s="146" t="s">
        <v>21</v>
      </c>
      <c r="J128" s="146"/>
      <c r="K128" s="152"/>
      <c r="L128" s="146"/>
      <c r="M128" s="146"/>
      <c r="N128" s="146"/>
      <c r="O128" s="146" t="s">
        <v>21</v>
      </c>
      <c r="P128" s="146" t="s">
        <v>21</v>
      </c>
      <c r="Q128" s="146"/>
      <c r="R128" s="152"/>
      <c r="S128" s="146"/>
      <c r="T128" s="146"/>
      <c r="U128" s="146"/>
      <c r="V128" s="146" t="s">
        <v>21</v>
      </c>
      <c r="W128" s="146" t="s">
        <v>21</v>
      </c>
      <c r="X128" s="146"/>
      <c r="Y128" s="152"/>
      <c r="Z128" s="146"/>
      <c r="AA128" s="146"/>
      <c r="AB128" s="146"/>
      <c r="AC128" s="146" t="s">
        <v>21</v>
      </c>
      <c r="AD128" s="146" t="s">
        <v>21</v>
      </c>
      <c r="AE128" s="146"/>
      <c r="AF128" s="146"/>
      <c r="AG128" s="128"/>
      <c r="AH128" s="51" t="s">
        <v>4</v>
      </c>
      <c r="AI128" s="9">
        <f>+AI127/AI124</f>
        <v>0.2857142857142857</v>
      </c>
      <c r="AL128" s="2">
        <f>+COUNTIF(C126:AG127,"休")</f>
        <v>8</v>
      </c>
    </row>
    <row r="129" spans="2:38" x14ac:dyDescent="0.15">
      <c r="B129" s="90"/>
      <c r="C129" s="149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50"/>
      <c r="AH129" s="52" t="s">
        <v>13</v>
      </c>
      <c r="AI129" s="10" t="str">
        <f>IF(7&gt;AI124,"対象外",IF(AI127&gt;=AI122,"OK","NG"))</f>
        <v>OK</v>
      </c>
      <c r="AJ129" s="7" t="str">
        <f>IF(AI129="対象外","←７日間に満たない期間は達成判定の対象外",IF(AI129="NG","←月単位未達成","←月単位達成"))</f>
        <v>←月単位達成</v>
      </c>
      <c r="AL129" s="12" t="str">
        <f>IF(7&gt;AI124,"対象外",IF(AL128&gt;=AI122,"OK","NG"))</f>
        <v>OK</v>
      </c>
    </row>
    <row r="130" spans="2:38" hidden="1" x14ac:dyDescent="0.15">
      <c r="B130" s="53" t="s">
        <v>30</v>
      </c>
      <c r="C130" s="54">
        <f t="shared" ref="C130:AG130" si="53">IF(AND(DAY(C122)&gt;=22,DAY(C122)&lt;=28,C123="土"),1,0)</f>
        <v>0</v>
      </c>
      <c r="D130" s="54">
        <f t="shared" si="53"/>
        <v>0</v>
      </c>
      <c r="E130" s="54">
        <f t="shared" si="53"/>
        <v>0</v>
      </c>
      <c r="F130" s="54">
        <f t="shared" si="53"/>
        <v>0</v>
      </c>
      <c r="G130" s="54">
        <f t="shared" si="53"/>
        <v>0</v>
      </c>
      <c r="H130" s="54">
        <f t="shared" si="53"/>
        <v>0</v>
      </c>
      <c r="I130" s="54">
        <f t="shared" si="53"/>
        <v>0</v>
      </c>
      <c r="J130" s="54">
        <f t="shared" si="53"/>
        <v>0</v>
      </c>
      <c r="K130" s="54">
        <f t="shared" si="53"/>
        <v>0</v>
      </c>
      <c r="L130" s="54">
        <f t="shared" si="53"/>
        <v>0</v>
      </c>
      <c r="M130" s="54">
        <f t="shared" si="53"/>
        <v>0</v>
      </c>
      <c r="N130" s="54">
        <f t="shared" si="53"/>
        <v>0</v>
      </c>
      <c r="O130" s="54">
        <f t="shared" si="53"/>
        <v>0</v>
      </c>
      <c r="P130" s="54">
        <f t="shared" si="53"/>
        <v>0</v>
      </c>
      <c r="Q130" s="54">
        <f t="shared" si="53"/>
        <v>0</v>
      </c>
      <c r="R130" s="54">
        <f t="shared" si="53"/>
        <v>0</v>
      </c>
      <c r="S130" s="54">
        <f t="shared" si="53"/>
        <v>0</v>
      </c>
      <c r="T130" s="54">
        <f t="shared" si="53"/>
        <v>0</v>
      </c>
      <c r="U130" s="54">
        <f t="shared" si="53"/>
        <v>0</v>
      </c>
      <c r="V130" s="54">
        <f t="shared" si="53"/>
        <v>0</v>
      </c>
      <c r="W130" s="54">
        <f t="shared" si="53"/>
        <v>0</v>
      </c>
      <c r="X130" s="54">
        <f t="shared" si="53"/>
        <v>0</v>
      </c>
      <c r="Y130" s="54">
        <f t="shared" si="53"/>
        <v>0</v>
      </c>
      <c r="Z130" s="54">
        <f t="shared" si="53"/>
        <v>0</v>
      </c>
      <c r="AA130" s="54">
        <f t="shared" si="53"/>
        <v>0</v>
      </c>
      <c r="AB130" s="54">
        <f t="shared" si="53"/>
        <v>0</v>
      </c>
      <c r="AC130" s="54">
        <f t="shared" si="53"/>
        <v>1</v>
      </c>
      <c r="AD130" s="54">
        <f t="shared" si="53"/>
        <v>0</v>
      </c>
      <c r="AE130" s="54">
        <f t="shared" si="53"/>
        <v>0</v>
      </c>
      <c r="AF130" s="54">
        <f t="shared" si="53"/>
        <v>0</v>
      </c>
      <c r="AG130" s="54">
        <f t="shared" si="53"/>
        <v>0</v>
      </c>
      <c r="AH130" s="27" t="s">
        <v>19</v>
      </c>
      <c r="AI130" s="55">
        <f>_xlfn.AGGREGATE(9,6,C130:AG130)</f>
        <v>1</v>
      </c>
      <c r="AJ130" s="7"/>
    </row>
    <row r="131" spans="2:38" hidden="1" x14ac:dyDescent="0.15">
      <c r="B131" s="53" t="s">
        <v>31</v>
      </c>
      <c r="C131" s="54">
        <f t="shared" ref="C131:AG131" si="54">IF(AND(DAY(C122)&gt;=22,DAY(C122)&lt;=28,C123="土",OR(C128="休",C128="雨")),1,0)</f>
        <v>0</v>
      </c>
      <c r="D131" s="54">
        <f t="shared" si="54"/>
        <v>0</v>
      </c>
      <c r="E131" s="54">
        <f t="shared" si="54"/>
        <v>0</v>
      </c>
      <c r="F131" s="54">
        <f t="shared" si="54"/>
        <v>0</v>
      </c>
      <c r="G131" s="54">
        <f t="shared" si="54"/>
        <v>0</v>
      </c>
      <c r="H131" s="54">
        <f t="shared" si="54"/>
        <v>0</v>
      </c>
      <c r="I131" s="54">
        <f t="shared" si="54"/>
        <v>0</v>
      </c>
      <c r="J131" s="54">
        <f t="shared" si="54"/>
        <v>0</v>
      </c>
      <c r="K131" s="54">
        <f t="shared" si="54"/>
        <v>0</v>
      </c>
      <c r="L131" s="54">
        <f t="shared" si="54"/>
        <v>0</v>
      </c>
      <c r="M131" s="54">
        <f t="shared" si="54"/>
        <v>0</v>
      </c>
      <c r="N131" s="54">
        <f t="shared" si="54"/>
        <v>0</v>
      </c>
      <c r="O131" s="54">
        <f t="shared" si="54"/>
        <v>0</v>
      </c>
      <c r="P131" s="54">
        <f t="shared" si="54"/>
        <v>0</v>
      </c>
      <c r="Q131" s="54">
        <f t="shared" si="54"/>
        <v>0</v>
      </c>
      <c r="R131" s="54">
        <f t="shared" si="54"/>
        <v>0</v>
      </c>
      <c r="S131" s="54">
        <f t="shared" si="54"/>
        <v>0</v>
      </c>
      <c r="T131" s="54">
        <f t="shared" si="54"/>
        <v>0</v>
      </c>
      <c r="U131" s="54">
        <f t="shared" si="54"/>
        <v>0</v>
      </c>
      <c r="V131" s="54">
        <f t="shared" si="54"/>
        <v>0</v>
      </c>
      <c r="W131" s="54">
        <f t="shared" si="54"/>
        <v>0</v>
      </c>
      <c r="X131" s="54">
        <f t="shared" si="54"/>
        <v>0</v>
      </c>
      <c r="Y131" s="54">
        <f t="shared" si="54"/>
        <v>0</v>
      </c>
      <c r="Z131" s="54">
        <f t="shared" si="54"/>
        <v>0</v>
      </c>
      <c r="AA131" s="54">
        <f t="shared" si="54"/>
        <v>0</v>
      </c>
      <c r="AB131" s="54">
        <f t="shared" si="54"/>
        <v>0</v>
      </c>
      <c r="AC131" s="54">
        <f t="shared" si="54"/>
        <v>1</v>
      </c>
      <c r="AD131" s="54">
        <f t="shared" si="54"/>
        <v>0</v>
      </c>
      <c r="AE131" s="54">
        <f t="shared" si="54"/>
        <v>0</v>
      </c>
      <c r="AF131" s="54">
        <f t="shared" si="54"/>
        <v>0</v>
      </c>
      <c r="AG131" s="54">
        <f t="shared" si="54"/>
        <v>0</v>
      </c>
      <c r="AH131" s="27" t="s">
        <v>20</v>
      </c>
      <c r="AI131" s="55">
        <f>_xlfn.AGGREGATE(9,6,C131:AG131)</f>
        <v>1</v>
      </c>
      <c r="AJ131" s="7"/>
    </row>
    <row r="132" spans="2:38" hidden="1" x14ac:dyDescent="0.15">
      <c r="B132" s="53" t="s">
        <v>32</v>
      </c>
      <c r="C132" s="54">
        <f>IF(AND(DAY(C122)&gt;=8,DAY(C122)&lt;=14,C123="土"),1,0)</f>
        <v>0</v>
      </c>
      <c r="D132" s="54">
        <f>IF(AND(DAY(D122)&gt;=8,DAY(D122)&lt;=14,D123="土"),1,0)</f>
        <v>0</v>
      </c>
      <c r="E132" s="54">
        <f t="shared" ref="E132:AG132" si="55">IF(AND(DAY(E122)&gt;=8,DAY(E122)&lt;=14,E123="土"),1,0)</f>
        <v>0</v>
      </c>
      <c r="F132" s="54">
        <f t="shared" si="55"/>
        <v>0</v>
      </c>
      <c r="G132" s="54">
        <f t="shared" si="55"/>
        <v>0</v>
      </c>
      <c r="H132" s="54">
        <f t="shared" si="55"/>
        <v>0</v>
      </c>
      <c r="I132" s="54">
        <f t="shared" si="55"/>
        <v>0</v>
      </c>
      <c r="J132" s="54">
        <f t="shared" si="55"/>
        <v>0</v>
      </c>
      <c r="K132" s="54">
        <f t="shared" si="55"/>
        <v>0</v>
      </c>
      <c r="L132" s="54">
        <f t="shared" si="55"/>
        <v>0</v>
      </c>
      <c r="M132" s="54">
        <f t="shared" si="55"/>
        <v>0</v>
      </c>
      <c r="N132" s="54">
        <f t="shared" si="55"/>
        <v>0</v>
      </c>
      <c r="O132" s="54">
        <f t="shared" si="55"/>
        <v>1</v>
      </c>
      <c r="P132" s="54">
        <f t="shared" si="55"/>
        <v>0</v>
      </c>
      <c r="Q132" s="54">
        <f t="shared" si="55"/>
        <v>0</v>
      </c>
      <c r="R132" s="54">
        <f t="shared" si="55"/>
        <v>0</v>
      </c>
      <c r="S132" s="54">
        <f t="shared" si="55"/>
        <v>0</v>
      </c>
      <c r="T132" s="54">
        <f t="shared" si="55"/>
        <v>0</v>
      </c>
      <c r="U132" s="54">
        <f t="shared" si="55"/>
        <v>0</v>
      </c>
      <c r="V132" s="54">
        <f t="shared" si="55"/>
        <v>0</v>
      </c>
      <c r="W132" s="54">
        <f t="shared" si="55"/>
        <v>0</v>
      </c>
      <c r="X132" s="54">
        <f t="shared" si="55"/>
        <v>0</v>
      </c>
      <c r="Y132" s="54">
        <f t="shared" si="55"/>
        <v>0</v>
      </c>
      <c r="Z132" s="54">
        <f t="shared" si="55"/>
        <v>0</v>
      </c>
      <c r="AA132" s="54">
        <f t="shared" si="55"/>
        <v>0</v>
      </c>
      <c r="AB132" s="54">
        <f t="shared" si="55"/>
        <v>0</v>
      </c>
      <c r="AC132" s="54">
        <f t="shared" si="55"/>
        <v>0</v>
      </c>
      <c r="AD132" s="54">
        <f t="shared" si="55"/>
        <v>0</v>
      </c>
      <c r="AE132" s="54">
        <f t="shared" si="55"/>
        <v>0</v>
      </c>
      <c r="AF132" s="54">
        <f t="shared" si="55"/>
        <v>0</v>
      </c>
      <c r="AG132" s="54">
        <f t="shared" si="55"/>
        <v>0</v>
      </c>
      <c r="AH132" s="27" t="s">
        <v>19</v>
      </c>
      <c r="AI132" s="55">
        <f>_xlfn.AGGREGATE(9,6,C132:AG132)</f>
        <v>1</v>
      </c>
      <c r="AJ132" s="7"/>
    </row>
    <row r="133" spans="2:38" hidden="1" x14ac:dyDescent="0.15">
      <c r="B133" s="53" t="s">
        <v>33</v>
      </c>
      <c r="C133" s="54">
        <f>IF(AND(DAY(C122)&gt;=8,DAY(C122)&lt;=14,C123="土",OR(C128="休",C128="雨")),1,0)</f>
        <v>0</v>
      </c>
      <c r="D133" s="54">
        <f>IF(AND(DAY(D122)&gt;=8,DAY(D122)&lt;=14,D123="土",OR(D128="休",D128="雨")),1,0)</f>
        <v>0</v>
      </c>
      <c r="E133" s="54">
        <f t="shared" ref="E133:AG133" si="56">IF(AND(DAY(E122)&gt;=8,DAY(E122)&lt;=14,E123="土",OR(E128="休",E128="雨")),1,0)</f>
        <v>0</v>
      </c>
      <c r="F133" s="54">
        <f t="shared" si="56"/>
        <v>0</v>
      </c>
      <c r="G133" s="54">
        <f t="shared" si="56"/>
        <v>0</v>
      </c>
      <c r="H133" s="54">
        <f t="shared" si="56"/>
        <v>0</v>
      </c>
      <c r="I133" s="54">
        <f t="shared" si="56"/>
        <v>0</v>
      </c>
      <c r="J133" s="54">
        <f t="shared" si="56"/>
        <v>0</v>
      </c>
      <c r="K133" s="54">
        <f t="shared" si="56"/>
        <v>0</v>
      </c>
      <c r="L133" s="54">
        <f t="shared" si="56"/>
        <v>0</v>
      </c>
      <c r="M133" s="54">
        <f t="shared" si="56"/>
        <v>0</v>
      </c>
      <c r="N133" s="54">
        <f t="shared" si="56"/>
        <v>0</v>
      </c>
      <c r="O133" s="54">
        <f t="shared" si="56"/>
        <v>1</v>
      </c>
      <c r="P133" s="54">
        <f t="shared" si="56"/>
        <v>0</v>
      </c>
      <c r="Q133" s="54">
        <f t="shared" si="56"/>
        <v>0</v>
      </c>
      <c r="R133" s="54">
        <f t="shared" si="56"/>
        <v>0</v>
      </c>
      <c r="S133" s="54">
        <f t="shared" si="56"/>
        <v>0</v>
      </c>
      <c r="T133" s="54">
        <f t="shared" si="56"/>
        <v>0</v>
      </c>
      <c r="U133" s="54">
        <f t="shared" si="56"/>
        <v>0</v>
      </c>
      <c r="V133" s="54">
        <f t="shared" si="56"/>
        <v>0</v>
      </c>
      <c r="W133" s="54">
        <f t="shared" si="56"/>
        <v>0</v>
      </c>
      <c r="X133" s="54">
        <f t="shared" si="56"/>
        <v>0</v>
      </c>
      <c r="Y133" s="54">
        <f t="shared" si="56"/>
        <v>0</v>
      </c>
      <c r="Z133" s="54">
        <f t="shared" si="56"/>
        <v>0</v>
      </c>
      <c r="AA133" s="54">
        <f t="shared" si="56"/>
        <v>0</v>
      </c>
      <c r="AB133" s="54">
        <f t="shared" si="56"/>
        <v>0</v>
      </c>
      <c r="AC133" s="54">
        <f t="shared" si="56"/>
        <v>0</v>
      </c>
      <c r="AD133" s="54">
        <f t="shared" si="56"/>
        <v>0</v>
      </c>
      <c r="AE133" s="54">
        <f t="shared" si="56"/>
        <v>0</v>
      </c>
      <c r="AF133" s="54">
        <f t="shared" si="56"/>
        <v>0</v>
      </c>
      <c r="AG133" s="54">
        <f t="shared" si="56"/>
        <v>0</v>
      </c>
      <c r="AH133" s="27" t="s">
        <v>20</v>
      </c>
      <c r="AI133" s="55">
        <f>_xlfn.AGGREGATE(9,6,C133:AG133)</f>
        <v>1</v>
      </c>
      <c r="AJ133" s="7"/>
    </row>
    <row r="134" spans="2:38" x14ac:dyDescent="0.15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8"/>
      <c r="AI134" s="17"/>
    </row>
    <row r="135" spans="2:38" hidden="1" x14ac:dyDescent="0.15">
      <c r="B135" s="17"/>
      <c r="C135" s="17">
        <f>YEAR(C138)</f>
        <v>2026</v>
      </c>
      <c r="D135" s="17">
        <f>MONTH(C138)</f>
        <v>1</v>
      </c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8"/>
      <c r="AI135" s="17"/>
    </row>
    <row r="136" spans="2:38" x14ac:dyDescent="0.15">
      <c r="B136" s="19" t="s">
        <v>14</v>
      </c>
      <c r="C136" s="85">
        <f>C138</f>
        <v>46023</v>
      </c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7"/>
    </row>
    <row r="137" spans="2:38" hidden="1" x14ac:dyDescent="0.15">
      <c r="B137" s="57"/>
      <c r="C137" s="45">
        <f>DATE($C135,$D135,1)</f>
        <v>46023</v>
      </c>
      <c r="D137" s="45">
        <f t="shared" ref="D137:AG137" si="57">C137+1</f>
        <v>46024</v>
      </c>
      <c r="E137" s="45">
        <f t="shared" si="57"/>
        <v>46025</v>
      </c>
      <c r="F137" s="45">
        <f t="shared" si="57"/>
        <v>46026</v>
      </c>
      <c r="G137" s="45">
        <f t="shared" si="57"/>
        <v>46027</v>
      </c>
      <c r="H137" s="45">
        <f t="shared" si="57"/>
        <v>46028</v>
      </c>
      <c r="I137" s="45">
        <f t="shared" si="57"/>
        <v>46029</v>
      </c>
      <c r="J137" s="45">
        <f t="shared" si="57"/>
        <v>46030</v>
      </c>
      <c r="K137" s="45">
        <f t="shared" si="57"/>
        <v>46031</v>
      </c>
      <c r="L137" s="45">
        <f t="shared" si="57"/>
        <v>46032</v>
      </c>
      <c r="M137" s="45">
        <f t="shared" si="57"/>
        <v>46033</v>
      </c>
      <c r="N137" s="45">
        <f t="shared" si="57"/>
        <v>46034</v>
      </c>
      <c r="O137" s="45">
        <f t="shared" si="57"/>
        <v>46035</v>
      </c>
      <c r="P137" s="45">
        <f t="shared" si="57"/>
        <v>46036</v>
      </c>
      <c r="Q137" s="45">
        <f t="shared" si="57"/>
        <v>46037</v>
      </c>
      <c r="R137" s="45">
        <f t="shared" si="57"/>
        <v>46038</v>
      </c>
      <c r="S137" s="45">
        <f t="shared" si="57"/>
        <v>46039</v>
      </c>
      <c r="T137" s="45">
        <f t="shared" si="57"/>
        <v>46040</v>
      </c>
      <c r="U137" s="45">
        <f t="shared" si="57"/>
        <v>46041</v>
      </c>
      <c r="V137" s="45">
        <f t="shared" si="57"/>
        <v>46042</v>
      </c>
      <c r="W137" s="45">
        <f t="shared" si="57"/>
        <v>46043</v>
      </c>
      <c r="X137" s="45">
        <f t="shared" si="57"/>
        <v>46044</v>
      </c>
      <c r="Y137" s="45">
        <f t="shared" si="57"/>
        <v>46045</v>
      </c>
      <c r="Z137" s="45">
        <f t="shared" si="57"/>
        <v>46046</v>
      </c>
      <c r="AA137" s="45">
        <f t="shared" si="57"/>
        <v>46047</v>
      </c>
      <c r="AB137" s="45">
        <f t="shared" si="57"/>
        <v>46048</v>
      </c>
      <c r="AC137" s="45">
        <f t="shared" si="57"/>
        <v>46049</v>
      </c>
      <c r="AD137" s="45">
        <f t="shared" si="57"/>
        <v>46050</v>
      </c>
      <c r="AE137" s="45">
        <f t="shared" si="57"/>
        <v>46051</v>
      </c>
      <c r="AF137" s="45">
        <f t="shared" si="57"/>
        <v>46052</v>
      </c>
      <c r="AG137" s="45">
        <f t="shared" si="57"/>
        <v>46053</v>
      </c>
      <c r="AH137" s="58"/>
      <c r="AI137" s="59"/>
    </row>
    <row r="138" spans="2:38" x14ac:dyDescent="0.15">
      <c r="B138" s="60" t="s">
        <v>15</v>
      </c>
      <c r="C138" s="61">
        <f>IF(EDATE(C121,1)&gt;$G$5,"",EDATE(C121,1))</f>
        <v>46023</v>
      </c>
      <c r="D138" s="45">
        <f t="shared" ref="D138:AG138" si="58">IF(D137&gt;$G$5,"",IF(C138=EOMONTH(DATE($C135,$D135,1),0),"",IF(C138="","",C138+1)))</f>
        <v>46024</v>
      </c>
      <c r="E138" s="45">
        <f t="shared" si="58"/>
        <v>46025</v>
      </c>
      <c r="F138" s="45">
        <f t="shared" si="58"/>
        <v>46026</v>
      </c>
      <c r="G138" s="45">
        <f t="shared" si="58"/>
        <v>46027</v>
      </c>
      <c r="H138" s="45">
        <f t="shared" si="58"/>
        <v>46028</v>
      </c>
      <c r="I138" s="45">
        <f t="shared" si="58"/>
        <v>46029</v>
      </c>
      <c r="J138" s="45">
        <f t="shared" si="58"/>
        <v>46030</v>
      </c>
      <c r="K138" s="45">
        <f t="shared" si="58"/>
        <v>46031</v>
      </c>
      <c r="L138" s="45">
        <f t="shared" si="58"/>
        <v>46032</v>
      </c>
      <c r="M138" s="45">
        <f t="shared" si="58"/>
        <v>46033</v>
      </c>
      <c r="N138" s="45">
        <f t="shared" si="58"/>
        <v>46034</v>
      </c>
      <c r="O138" s="45">
        <f t="shared" si="58"/>
        <v>46035</v>
      </c>
      <c r="P138" s="45">
        <f t="shared" si="58"/>
        <v>46036</v>
      </c>
      <c r="Q138" s="45">
        <f t="shared" si="58"/>
        <v>46037</v>
      </c>
      <c r="R138" s="45">
        <f t="shared" si="58"/>
        <v>46038</v>
      </c>
      <c r="S138" s="45">
        <f t="shared" si="58"/>
        <v>46039</v>
      </c>
      <c r="T138" s="45">
        <f t="shared" si="58"/>
        <v>46040</v>
      </c>
      <c r="U138" s="45">
        <f t="shared" si="58"/>
        <v>46041</v>
      </c>
      <c r="V138" s="45">
        <f t="shared" si="58"/>
        <v>46042</v>
      </c>
      <c r="W138" s="45">
        <f t="shared" si="58"/>
        <v>46043</v>
      </c>
      <c r="X138" s="45">
        <f t="shared" si="58"/>
        <v>46044</v>
      </c>
      <c r="Y138" s="45">
        <f t="shared" si="58"/>
        <v>46045</v>
      </c>
      <c r="Z138" s="45">
        <f t="shared" si="58"/>
        <v>46046</v>
      </c>
      <c r="AA138" s="45">
        <f t="shared" si="58"/>
        <v>46047</v>
      </c>
      <c r="AB138" s="45" t="str">
        <f t="shared" si="58"/>
        <v/>
      </c>
      <c r="AC138" s="45" t="str">
        <f t="shared" si="58"/>
        <v/>
      </c>
      <c r="AD138" s="45" t="str">
        <f t="shared" si="58"/>
        <v/>
      </c>
      <c r="AE138" s="45" t="str">
        <f t="shared" si="58"/>
        <v/>
      </c>
      <c r="AF138" s="45" t="str">
        <f t="shared" si="58"/>
        <v/>
      </c>
      <c r="AG138" s="45" t="str">
        <f t="shared" si="58"/>
        <v/>
      </c>
      <c r="AH138" s="46" t="s">
        <v>16</v>
      </c>
      <c r="AI138" s="47">
        <f>+COUNTIFS(C139:AG139,"土",C140:AG140,"")+COUNTIFS(C139:AG139,"日",C140:AG140,"")</f>
        <v>7</v>
      </c>
    </row>
    <row r="139" spans="2:38" x14ac:dyDescent="0.15">
      <c r="B139" s="39" t="s">
        <v>5</v>
      </c>
      <c r="C139" s="48" t="str">
        <f>IFERROR(TEXT(WEEKDAY(+C138),"aaa"),"")</f>
        <v>木</v>
      </c>
      <c r="D139" s="48" t="str">
        <f t="shared" ref="D139:AG139" si="59">IFERROR(TEXT(WEEKDAY(+D138),"aaa"),"")</f>
        <v>金</v>
      </c>
      <c r="E139" s="48" t="str">
        <f t="shared" si="59"/>
        <v>土</v>
      </c>
      <c r="F139" s="48" t="str">
        <f t="shared" si="59"/>
        <v>日</v>
      </c>
      <c r="G139" s="48" t="str">
        <f t="shared" si="59"/>
        <v>月</v>
      </c>
      <c r="H139" s="48" t="str">
        <f t="shared" si="59"/>
        <v>火</v>
      </c>
      <c r="I139" s="48" t="str">
        <f t="shared" si="59"/>
        <v>水</v>
      </c>
      <c r="J139" s="48" t="str">
        <f t="shared" si="59"/>
        <v>木</v>
      </c>
      <c r="K139" s="48" t="str">
        <f t="shared" si="59"/>
        <v>金</v>
      </c>
      <c r="L139" s="48" t="str">
        <f t="shared" si="59"/>
        <v>土</v>
      </c>
      <c r="M139" s="48" t="str">
        <f t="shared" si="59"/>
        <v>日</v>
      </c>
      <c r="N139" s="48" t="str">
        <f t="shared" si="59"/>
        <v>月</v>
      </c>
      <c r="O139" s="48" t="str">
        <f t="shared" si="59"/>
        <v>火</v>
      </c>
      <c r="P139" s="48" t="str">
        <f t="shared" si="59"/>
        <v>水</v>
      </c>
      <c r="Q139" s="48" t="str">
        <f t="shared" si="59"/>
        <v>木</v>
      </c>
      <c r="R139" s="48" t="str">
        <f t="shared" si="59"/>
        <v>金</v>
      </c>
      <c r="S139" s="48" t="str">
        <f t="shared" si="59"/>
        <v>土</v>
      </c>
      <c r="T139" s="48" t="str">
        <f t="shared" si="59"/>
        <v>日</v>
      </c>
      <c r="U139" s="48" t="str">
        <f t="shared" si="59"/>
        <v>月</v>
      </c>
      <c r="V139" s="48" t="str">
        <f t="shared" si="59"/>
        <v>火</v>
      </c>
      <c r="W139" s="48" t="str">
        <f t="shared" si="59"/>
        <v>水</v>
      </c>
      <c r="X139" s="48" t="str">
        <f t="shared" si="59"/>
        <v>木</v>
      </c>
      <c r="Y139" s="48" t="str">
        <f t="shared" si="59"/>
        <v>金</v>
      </c>
      <c r="Z139" s="48" t="str">
        <f t="shared" si="59"/>
        <v>土</v>
      </c>
      <c r="AA139" s="48" t="str">
        <f t="shared" si="59"/>
        <v>日</v>
      </c>
      <c r="AB139" s="48" t="str">
        <f t="shared" si="59"/>
        <v/>
      </c>
      <c r="AC139" s="48" t="str">
        <f t="shared" si="59"/>
        <v/>
      </c>
      <c r="AD139" s="48" t="str">
        <f t="shared" si="59"/>
        <v/>
      </c>
      <c r="AE139" s="48" t="str">
        <f t="shared" si="59"/>
        <v/>
      </c>
      <c r="AF139" s="48" t="str">
        <f t="shared" si="59"/>
        <v/>
      </c>
      <c r="AG139" s="48" t="str">
        <f t="shared" si="59"/>
        <v/>
      </c>
      <c r="AH139" s="46" t="s">
        <v>18</v>
      </c>
      <c r="AI139" s="47">
        <f>+COUNTIF(C140:AG140,"夏休")+COUNTIF(C140:AG140,"冬休")+COUNTIF(C140:AG140,"中止")+COUNTIF(C140:AG140,"片付")</f>
        <v>13</v>
      </c>
    </row>
    <row r="140" spans="2:38" ht="13.5" customHeight="1" x14ac:dyDescent="0.15">
      <c r="B140" s="97" t="s">
        <v>17</v>
      </c>
      <c r="C140" s="138" t="s">
        <v>25</v>
      </c>
      <c r="D140" s="137" t="s">
        <v>25</v>
      </c>
      <c r="E140" s="137" t="s">
        <v>25</v>
      </c>
      <c r="F140" s="137"/>
      <c r="G140" s="137"/>
      <c r="H140" s="137"/>
      <c r="I140" s="137"/>
      <c r="J140" s="137"/>
      <c r="K140" s="137"/>
      <c r="L140" s="137"/>
      <c r="M140" s="137"/>
      <c r="N140" s="137" t="s">
        <v>59</v>
      </c>
      <c r="O140" s="137" t="s">
        <v>59</v>
      </c>
      <c r="P140" s="137" t="s">
        <v>59</v>
      </c>
      <c r="Q140" s="137" t="s">
        <v>59</v>
      </c>
      <c r="R140" s="137" t="s">
        <v>59</v>
      </c>
      <c r="S140" s="137"/>
      <c r="T140" s="137"/>
      <c r="U140" s="137" t="s">
        <v>59</v>
      </c>
      <c r="V140" s="137" t="s">
        <v>59</v>
      </c>
      <c r="W140" s="137" t="s">
        <v>59</v>
      </c>
      <c r="X140" s="137" t="s">
        <v>59</v>
      </c>
      <c r="Y140" s="137" t="s">
        <v>59</v>
      </c>
      <c r="Z140" s="137"/>
      <c r="AA140" s="137"/>
      <c r="AB140" s="137"/>
      <c r="AC140" s="137"/>
      <c r="AD140" s="137"/>
      <c r="AE140" s="137"/>
      <c r="AF140" s="137"/>
      <c r="AG140" s="144"/>
      <c r="AH140" s="49" t="s">
        <v>2</v>
      </c>
      <c r="AI140" s="50">
        <f>COUNT(C138:AG138)-AI139</f>
        <v>12</v>
      </c>
    </row>
    <row r="141" spans="2:38" ht="13.5" customHeight="1" x14ac:dyDescent="0.15">
      <c r="B141" s="98"/>
      <c r="C141" s="138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44"/>
      <c r="AH141" s="49" t="s">
        <v>6</v>
      </c>
      <c r="AI141" s="50">
        <f>+COUNTIF(C142:AG143,"休")</f>
        <v>7</v>
      </c>
      <c r="AJ141" s="7" t="str">
        <f>IF(AI142&gt;0.285,"",IF(AI141&lt;AI138,"←計画日数が足りません",""))</f>
        <v/>
      </c>
    </row>
    <row r="142" spans="2:38" ht="13.5" customHeight="1" x14ac:dyDescent="0.15">
      <c r="B142" s="95" t="s">
        <v>0</v>
      </c>
      <c r="C142" s="143"/>
      <c r="D142" s="143"/>
      <c r="E142" s="143"/>
      <c r="F142" s="143" t="s">
        <v>21</v>
      </c>
      <c r="G142" s="143"/>
      <c r="H142" s="143"/>
      <c r="I142" s="146"/>
      <c r="J142" s="143"/>
      <c r="K142" s="143"/>
      <c r="L142" s="143" t="s">
        <v>21</v>
      </c>
      <c r="M142" s="143" t="s">
        <v>21</v>
      </c>
      <c r="N142" s="143"/>
      <c r="O142" s="143"/>
      <c r="P142" s="146"/>
      <c r="Q142" s="143"/>
      <c r="R142" s="143"/>
      <c r="S142" s="143" t="s">
        <v>21</v>
      </c>
      <c r="T142" s="143" t="s">
        <v>21</v>
      </c>
      <c r="U142" s="143"/>
      <c r="V142" s="143"/>
      <c r="W142" s="146"/>
      <c r="X142" s="143"/>
      <c r="Y142" s="143"/>
      <c r="Z142" s="143" t="s">
        <v>21</v>
      </c>
      <c r="AA142" s="143" t="s">
        <v>21</v>
      </c>
      <c r="AB142" s="143"/>
      <c r="AC142" s="143"/>
      <c r="AD142" s="146"/>
      <c r="AE142" s="143"/>
      <c r="AF142" s="143"/>
      <c r="AG142" s="148"/>
      <c r="AH142" s="49" t="s">
        <v>8</v>
      </c>
      <c r="AI142" s="8">
        <f>+AI141/AI140</f>
        <v>0.58333333333333337</v>
      </c>
    </row>
    <row r="143" spans="2:38" x14ac:dyDescent="0.15">
      <c r="B143" s="95"/>
      <c r="C143" s="143"/>
      <c r="D143" s="143"/>
      <c r="E143" s="143"/>
      <c r="F143" s="143"/>
      <c r="G143" s="143"/>
      <c r="H143" s="143"/>
      <c r="I143" s="146"/>
      <c r="J143" s="143"/>
      <c r="K143" s="143"/>
      <c r="L143" s="143"/>
      <c r="M143" s="143"/>
      <c r="N143" s="143"/>
      <c r="O143" s="143"/>
      <c r="P143" s="146"/>
      <c r="Q143" s="143"/>
      <c r="R143" s="143"/>
      <c r="S143" s="143"/>
      <c r="T143" s="143"/>
      <c r="U143" s="143"/>
      <c r="V143" s="143"/>
      <c r="W143" s="146"/>
      <c r="X143" s="143"/>
      <c r="Y143" s="143"/>
      <c r="Z143" s="143"/>
      <c r="AA143" s="143"/>
      <c r="AB143" s="143"/>
      <c r="AC143" s="143"/>
      <c r="AD143" s="146"/>
      <c r="AE143" s="143"/>
      <c r="AF143" s="143"/>
      <c r="AG143" s="148"/>
      <c r="AH143" s="49" t="s">
        <v>9</v>
      </c>
      <c r="AI143" s="50">
        <f>+COUNTA(C144:AG145)</f>
        <v>7</v>
      </c>
    </row>
    <row r="144" spans="2:38" x14ac:dyDescent="0.15">
      <c r="B144" s="89" t="s">
        <v>7</v>
      </c>
      <c r="C144" s="146"/>
      <c r="D144" s="146"/>
      <c r="E144" s="146"/>
      <c r="F144" s="146" t="s">
        <v>21</v>
      </c>
      <c r="G144" s="146"/>
      <c r="H144" s="146"/>
      <c r="I144" s="152"/>
      <c r="J144" s="146"/>
      <c r="K144" s="146"/>
      <c r="L144" s="146" t="s">
        <v>21</v>
      </c>
      <c r="M144" s="146" t="s">
        <v>21</v>
      </c>
      <c r="N144" s="146"/>
      <c r="O144" s="146"/>
      <c r="P144" s="152"/>
      <c r="Q144" s="146"/>
      <c r="R144" s="146"/>
      <c r="S144" s="146" t="s">
        <v>21</v>
      </c>
      <c r="T144" s="146" t="s">
        <v>21</v>
      </c>
      <c r="U144" s="146"/>
      <c r="V144" s="146"/>
      <c r="W144" s="152"/>
      <c r="X144" s="146"/>
      <c r="Y144" s="146"/>
      <c r="Z144" s="146" t="s">
        <v>21</v>
      </c>
      <c r="AA144" s="146" t="s">
        <v>21</v>
      </c>
      <c r="AB144" s="146"/>
      <c r="AC144" s="146"/>
      <c r="AD144" s="152"/>
      <c r="AE144" s="146"/>
      <c r="AF144" s="146"/>
      <c r="AG144" s="128"/>
      <c r="AH144" s="51" t="s">
        <v>4</v>
      </c>
      <c r="AI144" s="9">
        <f>+AI143/AI140</f>
        <v>0.58333333333333337</v>
      </c>
      <c r="AL144" s="2">
        <f>+COUNTIF(C142:AG143,"休")</f>
        <v>7</v>
      </c>
    </row>
    <row r="145" spans="2:38" x14ac:dyDescent="0.15">
      <c r="B145" s="90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F145" s="147"/>
      <c r="AG145" s="150"/>
      <c r="AH145" s="52" t="s">
        <v>13</v>
      </c>
      <c r="AI145" s="10" t="str">
        <f>IF(7&gt;AI140,"対象外",IF(AI143&gt;=AI138,"OK","NG"))</f>
        <v>OK</v>
      </c>
      <c r="AJ145" s="7" t="str">
        <f>IF(AI145="対象外","←７日間に満たない期間は達成判定の対象外",IF(AI145="NG","←月単位未達成","←月単位達成"))</f>
        <v>←月単位達成</v>
      </c>
      <c r="AL145" s="12" t="str">
        <f>IF(7&gt;AI140,"対象外",IF(AL144&gt;=AI138,"OK","NG"))</f>
        <v>OK</v>
      </c>
    </row>
    <row r="146" spans="2:38" hidden="1" x14ac:dyDescent="0.15">
      <c r="B146" s="53" t="s">
        <v>30</v>
      </c>
      <c r="C146" s="54">
        <f t="shared" ref="C146:AG146" si="60">IF(AND(DAY(C138)&gt;=22,DAY(C138)&lt;=28,C139="土"),1,0)</f>
        <v>0</v>
      </c>
      <c r="D146" s="54">
        <f t="shared" si="60"/>
        <v>0</v>
      </c>
      <c r="E146" s="54">
        <f t="shared" si="60"/>
        <v>0</v>
      </c>
      <c r="F146" s="54">
        <f t="shared" si="60"/>
        <v>0</v>
      </c>
      <c r="G146" s="54">
        <f t="shared" si="60"/>
        <v>0</v>
      </c>
      <c r="H146" s="54">
        <f t="shared" si="60"/>
        <v>0</v>
      </c>
      <c r="I146" s="54">
        <f t="shared" si="60"/>
        <v>0</v>
      </c>
      <c r="J146" s="54">
        <f t="shared" si="60"/>
        <v>0</v>
      </c>
      <c r="K146" s="54">
        <f t="shared" si="60"/>
        <v>0</v>
      </c>
      <c r="L146" s="54">
        <f t="shared" si="60"/>
        <v>0</v>
      </c>
      <c r="M146" s="54">
        <f t="shared" si="60"/>
        <v>0</v>
      </c>
      <c r="N146" s="54">
        <f t="shared" si="60"/>
        <v>0</v>
      </c>
      <c r="O146" s="54">
        <f t="shared" si="60"/>
        <v>0</v>
      </c>
      <c r="P146" s="54">
        <f t="shared" si="60"/>
        <v>0</v>
      </c>
      <c r="Q146" s="54">
        <f t="shared" si="60"/>
        <v>0</v>
      </c>
      <c r="R146" s="54">
        <f t="shared" si="60"/>
        <v>0</v>
      </c>
      <c r="S146" s="54">
        <f t="shared" si="60"/>
        <v>0</v>
      </c>
      <c r="T146" s="54">
        <f t="shared" si="60"/>
        <v>0</v>
      </c>
      <c r="U146" s="54">
        <f t="shared" si="60"/>
        <v>0</v>
      </c>
      <c r="V146" s="54">
        <f t="shared" si="60"/>
        <v>0</v>
      </c>
      <c r="W146" s="54">
        <f t="shared" si="60"/>
        <v>0</v>
      </c>
      <c r="X146" s="54">
        <f t="shared" si="60"/>
        <v>0</v>
      </c>
      <c r="Y146" s="54">
        <f t="shared" si="60"/>
        <v>0</v>
      </c>
      <c r="Z146" s="54">
        <f t="shared" si="60"/>
        <v>1</v>
      </c>
      <c r="AA146" s="54">
        <f t="shared" si="60"/>
        <v>0</v>
      </c>
      <c r="AB146" s="54" t="e">
        <f t="shared" si="60"/>
        <v>#VALUE!</v>
      </c>
      <c r="AC146" s="54" t="e">
        <f t="shared" si="60"/>
        <v>#VALUE!</v>
      </c>
      <c r="AD146" s="54" t="e">
        <f t="shared" si="60"/>
        <v>#VALUE!</v>
      </c>
      <c r="AE146" s="54" t="e">
        <f t="shared" si="60"/>
        <v>#VALUE!</v>
      </c>
      <c r="AF146" s="54" t="e">
        <f t="shared" si="60"/>
        <v>#VALUE!</v>
      </c>
      <c r="AG146" s="54" t="e">
        <f t="shared" si="60"/>
        <v>#VALUE!</v>
      </c>
      <c r="AH146" s="27" t="s">
        <v>19</v>
      </c>
      <c r="AI146" s="55">
        <f>_xlfn.AGGREGATE(9,6,C146:AG146)</f>
        <v>1</v>
      </c>
      <c r="AJ146" s="7"/>
    </row>
    <row r="147" spans="2:38" hidden="1" x14ac:dyDescent="0.15">
      <c r="B147" s="53" t="s">
        <v>31</v>
      </c>
      <c r="C147" s="54">
        <f t="shared" ref="C147:AG147" si="61">IF(AND(DAY(C138)&gt;=22,DAY(C138)&lt;=28,C139="土",OR(C144="休",C144="雨")),1,0)</f>
        <v>0</v>
      </c>
      <c r="D147" s="54">
        <f t="shared" si="61"/>
        <v>0</v>
      </c>
      <c r="E147" s="54">
        <f t="shared" si="61"/>
        <v>0</v>
      </c>
      <c r="F147" s="54">
        <f t="shared" si="61"/>
        <v>0</v>
      </c>
      <c r="G147" s="54">
        <f t="shared" si="61"/>
        <v>0</v>
      </c>
      <c r="H147" s="54">
        <f t="shared" si="61"/>
        <v>0</v>
      </c>
      <c r="I147" s="54">
        <f t="shared" si="61"/>
        <v>0</v>
      </c>
      <c r="J147" s="54">
        <f t="shared" si="61"/>
        <v>0</v>
      </c>
      <c r="K147" s="54">
        <f t="shared" si="61"/>
        <v>0</v>
      </c>
      <c r="L147" s="54">
        <f t="shared" si="61"/>
        <v>0</v>
      </c>
      <c r="M147" s="54">
        <f t="shared" si="61"/>
        <v>0</v>
      </c>
      <c r="N147" s="54">
        <f t="shared" si="61"/>
        <v>0</v>
      </c>
      <c r="O147" s="54">
        <f t="shared" si="61"/>
        <v>0</v>
      </c>
      <c r="P147" s="54">
        <f t="shared" si="61"/>
        <v>0</v>
      </c>
      <c r="Q147" s="54">
        <f t="shared" si="61"/>
        <v>0</v>
      </c>
      <c r="R147" s="54">
        <f t="shared" si="61"/>
        <v>0</v>
      </c>
      <c r="S147" s="54">
        <f t="shared" si="61"/>
        <v>0</v>
      </c>
      <c r="T147" s="54">
        <f t="shared" si="61"/>
        <v>0</v>
      </c>
      <c r="U147" s="54">
        <f t="shared" si="61"/>
        <v>0</v>
      </c>
      <c r="V147" s="54">
        <f t="shared" si="61"/>
        <v>0</v>
      </c>
      <c r="W147" s="54">
        <f t="shared" si="61"/>
        <v>0</v>
      </c>
      <c r="X147" s="54">
        <f t="shared" si="61"/>
        <v>0</v>
      </c>
      <c r="Y147" s="54">
        <f t="shared" si="61"/>
        <v>0</v>
      </c>
      <c r="Z147" s="54">
        <f t="shared" si="61"/>
        <v>1</v>
      </c>
      <c r="AA147" s="54">
        <f t="shared" si="61"/>
        <v>0</v>
      </c>
      <c r="AB147" s="54" t="e">
        <f t="shared" si="61"/>
        <v>#VALUE!</v>
      </c>
      <c r="AC147" s="54" t="e">
        <f t="shared" si="61"/>
        <v>#VALUE!</v>
      </c>
      <c r="AD147" s="54" t="e">
        <f t="shared" si="61"/>
        <v>#VALUE!</v>
      </c>
      <c r="AE147" s="54" t="e">
        <f>IF(AND(DAY(AE138)&gt;=22,DAY(AE138)&lt;=28,AE139="土",OR(AE144="休",AE144="雨")),1,0)</f>
        <v>#VALUE!</v>
      </c>
      <c r="AF147" s="54" t="e">
        <f t="shared" si="61"/>
        <v>#VALUE!</v>
      </c>
      <c r="AG147" s="54" t="e">
        <f t="shared" si="61"/>
        <v>#VALUE!</v>
      </c>
      <c r="AH147" s="27" t="s">
        <v>20</v>
      </c>
      <c r="AI147" s="55">
        <f>_xlfn.AGGREGATE(9,6,C147:AG147)</f>
        <v>1</v>
      </c>
      <c r="AJ147" s="7"/>
    </row>
    <row r="148" spans="2:38" hidden="1" x14ac:dyDescent="0.15">
      <c r="B148" s="53" t="s">
        <v>32</v>
      </c>
      <c r="C148" s="54">
        <f>IF(AND(DAY(C138)&gt;=8,DAY(C138)&lt;=14,C139="土"),1,0)</f>
        <v>0</v>
      </c>
      <c r="D148" s="54">
        <f>IF(AND(DAY(D138)&gt;=8,DAY(D138)&lt;=14,D139="土"),1,0)</f>
        <v>0</v>
      </c>
      <c r="E148" s="54">
        <f t="shared" ref="E148:AG148" si="62">IF(AND(DAY(E138)&gt;=8,DAY(E138)&lt;=14,E139="土"),1,0)</f>
        <v>0</v>
      </c>
      <c r="F148" s="54">
        <f t="shared" si="62"/>
        <v>0</v>
      </c>
      <c r="G148" s="54">
        <f t="shared" si="62"/>
        <v>0</v>
      </c>
      <c r="H148" s="54">
        <f t="shared" si="62"/>
        <v>0</v>
      </c>
      <c r="I148" s="54">
        <f t="shared" si="62"/>
        <v>0</v>
      </c>
      <c r="J148" s="54">
        <f t="shared" si="62"/>
        <v>0</v>
      </c>
      <c r="K148" s="54">
        <f t="shared" si="62"/>
        <v>0</v>
      </c>
      <c r="L148" s="54">
        <f t="shared" si="62"/>
        <v>1</v>
      </c>
      <c r="M148" s="54">
        <f t="shared" si="62"/>
        <v>0</v>
      </c>
      <c r="N148" s="54">
        <f t="shared" si="62"/>
        <v>0</v>
      </c>
      <c r="O148" s="54">
        <f t="shared" si="62"/>
        <v>0</v>
      </c>
      <c r="P148" s="54">
        <f t="shared" si="62"/>
        <v>0</v>
      </c>
      <c r="Q148" s="54">
        <f t="shared" si="62"/>
        <v>0</v>
      </c>
      <c r="R148" s="54">
        <f t="shared" si="62"/>
        <v>0</v>
      </c>
      <c r="S148" s="54">
        <f t="shared" si="62"/>
        <v>0</v>
      </c>
      <c r="T148" s="54">
        <f t="shared" si="62"/>
        <v>0</v>
      </c>
      <c r="U148" s="54">
        <f t="shared" si="62"/>
        <v>0</v>
      </c>
      <c r="V148" s="54">
        <f t="shared" si="62"/>
        <v>0</v>
      </c>
      <c r="W148" s="54">
        <f t="shared" si="62"/>
        <v>0</v>
      </c>
      <c r="X148" s="54">
        <f t="shared" si="62"/>
        <v>0</v>
      </c>
      <c r="Y148" s="54">
        <f t="shared" si="62"/>
        <v>0</v>
      </c>
      <c r="Z148" s="54">
        <f t="shared" si="62"/>
        <v>0</v>
      </c>
      <c r="AA148" s="54">
        <f t="shared" si="62"/>
        <v>0</v>
      </c>
      <c r="AB148" s="54" t="e">
        <f t="shared" si="62"/>
        <v>#VALUE!</v>
      </c>
      <c r="AC148" s="54" t="e">
        <f t="shared" si="62"/>
        <v>#VALUE!</v>
      </c>
      <c r="AD148" s="54" t="e">
        <f t="shared" si="62"/>
        <v>#VALUE!</v>
      </c>
      <c r="AE148" s="54" t="e">
        <f t="shared" si="62"/>
        <v>#VALUE!</v>
      </c>
      <c r="AF148" s="54" t="e">
        <f t="shared" si="62"/>
        <v>#VALUE!</v>
      </c>
      <c r="AG148" s="54" t="e">
        <f t="shared" si="62"/>
        <v>#VALUE!</v>
      </c>
      <c r="AH148" s="27" t="s">
        <v>19</v>
      </c>
      <c r="AI148" s="55">
        <f>_xlfn.AGGREGATE(9,6,C148:AG148)</f>
        <v>1</v>
      </c>
      <c r="AJ148" s="7"/>
    </row>
    <row r="149" spans="2:38" hidden="1" x14ac:dyDescent="0.15">
      <c r="B149" s="53" t="s">
        <v>33</v>
      </c>
      <c r="C149" s="54">
        <f>IF(AND(DAY(C138)&gt;=8,DAY(C138)&lt;=14,C139="土",OR(C144="休",C144="雨")),1,0)</f>
        <v>0</v>
      </c>
      <c r="D149" s="54">
        <f>IF(AND(DAY(D138)&gt;=8,DAY(D138)&lt;=14,D139="土",OR(D144="休",D144="雨")),1,0)</f>
        <v>0</v>
      </c>
      <c r="E149" s="54">
        <f t="shared" ref="E149:AG149" si="63">IF(AND(DAY(E138)&gt;=8,DAY(E138)&lt;=14,E139="土",OR(E144="休",E144="雨")),1,0)</f>
        <v>0</v>
      </c>
      <c r="F149" s="54">
        <f t="shared" si="63"/>
        <v>0</v>
      </c>
      <c r="G149" s="54">
        <f t="shared" si="63"/>
        <v>0</v>
      </c>
      <c r="H149" s="54">
        <f t="shared" si="63"/>
        <v>0</v>
      </c>
      <c r="I149" s="54">
        <f t="shared" si="63"/>
        <v>0</v>
      </c>
      <c r="J149" s="54">
        <f t="shared" si="63"/>
        <v>0</v>
      </c>
      <c r="K149" s="54">
        <f t="shared" si="63"/>
        <v>0</v>
      </c>
      <c r="L149" s="54">
        <f t="shared" si="63"/>
        <v>1</v>
      </c>
      <c r="M149" s="54">
        <f t="shared" si="63"/>
        <v>0</v>
      </c>
      <c r="N149" s="54">
        <f t="shared" si="63"/>
        <v>0</v>
      </c>
      <c r="O149" s="54">
        <f t="shared" si="63"/>
        <v>0</v>
      </c>
      <c r="P149" s="54">
        <f t="shared" si="63"/>
        <v>0</v>
      </c>
      <c r="Q149" s="54">
        <f t="shared" si="63"/>
        <v>0</v>
      </c>
      <c r="R149" s="54">
        <f t="shared" si="63"/>
        <v>0</v>
      </c>
      <c r="S149" s="54">
        <f t="shared" si="63"/>
        <v>0</v>
      </c>
      <c r="T149" s="54">
        <f t="shared" si="63"/>
        <v>0</v>
      </c>
      <c r="U149" s="54">
        <f t="shared" si="63"/>
        <v>0</v>
      </c>
      <c r="V149" s="54">
        <f t="shared" si="63"/>
        <v>0</v>
      </c>
      <c r="W149" s="54">
        <f t="shared" si="63"/>
        <v>0</v>
      </c>
      <c r="X149" s="54">
        <f t="shared" si="63"/>
        <v>0</v>
      </c>
      <c r="Y149" s="54">
        <f t="shared" si="63"/>
        <v>0</v>
      </c>
      <c r="Z149" s="54">
        <f t="shared" si="63"/>
        <v>0</v>
      </c>
      <c r="AA149" s="54">
        <f t="shared" si="63"/>
        <v>0</v>
      </c>
      <c r="AB149" s="54" t="e">
        <f t="shared" si="63"/>
        <v>#VALUE!</v>
      </c>
      <c r="AC149" s="54" t="e">
        <f t="shared" si="63"/>
        <v>#VALUE!</v>
      </c>
      <c r="AD149" s="54" t="e">
        <f t="shared" si="63"/>
        <v>#VALUE!</v>
      </c>
      <c r="AE149" s="54" t="e">
        <f t="shared" si="63"/>
        <v>#VALUE!</v>
      </c>
      <c r="AF149" s="54" t="e">
        <f t="shared" si="63"/>
        <v>#VALUE!</v>
      </c>
      <c r="AG149" s="54" t="e">
        <f t="shared" si="63"/>
        <v>#VALUE!</v>
      </c>
      <c r="AH149" s="27" t="s">
        <v>20</v>
      </c>
      <c r="AI149" s="55">
        <f>_xlfn.AGGREGATE(9,6,C149:AG149)</f>
        <v>1</v>
      </c>
      <c r="AJ149" s="7"/>
    </row>
  </sheetData>
  <sheetProtection algorithmName="SHA-512" hashValue="A+uPXuemovN4fyjz4DGU9qb/+PTncjxGGJJp55xMpklQ/DdesBDmGhAyFNmExDYfurSt1F1Ua5Wxr26/W8jIbA==" saltValue="bIFz+kTcro4/7fVG05X2oA==" spinCount="100000" sheet="1" objects="1" scenarios="1"/>
  <mergeCells count="895">
    <mergeCell ref="O144:O145"/>
    <mergeCell ref="P144:P145"/>
    <mergeCell ref="Q144:Q145"/>
    <mergeCell ref="R144:R145"/>
    <mergeCell ref="S144:S145"/>
    <mergeCell ref="T144:T145"/>
    <mergeCell ref="I144:I145"/>
    <mergeCell ref="J144:J145"/>
    <mergeCell ref="AG144:AG145"/>
    <mergeCell ref="AA144:AA145"/>
    <mergeCell ref="AB144:AB145"/>
    <mergeCell ref="AC144:AC145"/>
    <mergeCell ref="AD144:AD145"/>
    <mergeCell ref="AE144:AE145"/>
    <mergeCell ref="AF144:AF145"/>
    <mergeCell ref="U144:U145"/>
    <mergeCell ref="V144:V145"/>
    <mergeCell ref="W144:W145"/>
    <mergeCell ref="X144:X145"/>
    <mergeCell ref="Y144:Y145"/>
    <mergeCell ref="Z144:Z145"/>
    <mergeCell ref="K144:K145"/>
    <mergeCell ref="L144:L145"/>
    <mergeCell ref="M144:M145"/>
    <mergeCell ref="N144:N145"/>
    <mergeCell ref="AE142:AE143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Y142:Y143"/>
    <mergeCell ref="Z142:Z143"/>
    <mergeCell ref="AA142:AA143"/>
    <mergeCell ref="AB142:AB143"/>
    <mergeCell ref="AC142:AC143"/>
    <mergeCell ref="AD142:AD143"/>
    <mergeCell ref="S142:S143"/>
    <mergeCell ref="T142:T143"/>
    <mergeCell ref="U142:U143"/>
    <mergeCell ref="V142:V143"/>
    <mergeCell ref="B142:B143"/>
    <mergeCell ref="C142:C143"/>
    <mergeCell ref="D142:D143"/>
    <mergeCell ref="E142:E143"/>
    <mergeCell ref="F142:F143"/>
    <mergeCell ref="W140:W141"/>
    <mergeCell ref="X140:X141"/>
    <mergeCell ref="Y140:Y141"/>
    <mergeCell ref="Z140:Z141"/>
    <mergeCell ref="Q140:Q141"/>
    <mergeCell ref="R140:R141"/>
    <mergeCell ref="S140:S141"/>
    <mergeCell ref="T140:T141"/>
    <mergeCell ref="U140:U141"/>
    <mergeCell ref="V140:V141"/>
    <mergeCell ref="K140:K141"/>
    <mergeCell ref="L140:L141"/>
    <mergeCell ref="M140:M141"/>
    <mergeCell ref="N140:N141"/>
    <mergeCell ref="W142:W143"/>
    <mergeCell ref="X142:X143"/>
    <mergeCell ref="M142:M143"/>
    <mergeCell ref="N142:N143"/>
    <mergeCell ref="O142:O143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G142:G143"/>
    <mergeCell ref="H142:H143"/>
    <mergeCell ref="I142:I143"/>
    <mergeCell ref="J142:J143"/>
    <mergeCell ref="K142:K143"/>
    <mergeCell ref="L142:L143"/>
    <mergeCell ref="P142:P143"/>
    <mergeCell ref="Q142:Q143"/>
    <mergeCell ref="R142:R143"/>
    <mergeCell ref="AB128:AB129"/>
    <mergeCell ref="AC128:AC129"/>
    <mergeCell ref="AD128:AD129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O140:O141"/>
    <mergeCell ref="P140:P141"/>
    <mergeCell ref="C136:AI136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C140:AC141"/>
    <mergeCell ref="AD140:AD141"/>
    <mergeCell ref="AE140:AE141"/>
    <mergeCell ref="AF140:AF141"/>
    <mergeCell ref="AG140:AG141"/>
    <mergeCell ref="AA140:AA141"/>
    <mergeCell ref="AB140:AB141"/>
    <mergeCell ref="L128:L129"/>
    <mergeCell ref="M128:M129"/>
    <mergeCell ref="N128:N129"/>
    <mergeCell ref="O128:O129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Z126:Z127"/>
    <mergeCell ref="AA126:AA127"/>
    <mergeCell ref="AB126:AB127"/>
    <mergeCell ref="AC126:AC127"/>
    <mergeCell ref="AD126:AD127"/>
    <mergeCell ref="AE126:AE127"/>
    <mergeCell ref="T126:T127"/>
    <mergeCell ref="U126:U127"/>
    <mergeCell ref="V126:V127"/>
    <mergeCell ref="W126:W127"/>
    <mergeCell ref="B126:B127"/>
    <mergeCell ref="C126:C127"/>
    <mergeCell ref="D126:D127"/>
    <mergeCell ref="E126:E127"/>
    <mergeCell ref="F126:F127"/>
    <mergeCell ref="G126:G127"/>
    <mergeCell ref="AB124:AB125"/>
    <mergeCell ref="AC124:AC125"/>
    <mergeCell ref="AD124:AD125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J124:J125"/>
    <mergeCell ref="K124:K125"/>
    <mergeCell ref="L124:L125"/>
    <mergeCell ref="M124:M125"/>
    <mergeCell ref="N124:N125"/>
    <mergeCell ref="O124:O125"/>
    <mergeCell ref="H126:H127"/>
    <mergeCell ref="I126:I127"/>
    <mergeCell ref="J126:J127"/>
    <mergeCell ref="K126:K127"/>
    <mergeCell ref="L126:L127"/>
    <mergeCell ref="M126:M127"/>
    <mergeCell ref="AG124:AG125"/>
    <mergeCell ref="V124:V125"/>
    <mergeCell ref="W124:W125"/>
    <mergeCell ref="X124:X125"/>
    <mergeCell ref="Y124:Y125"/>
    <mergeCell ref="Z124:Z125"/>
    <mergeCell ref="AA124:AA125"/>
    <mergeCell ref="P124:P125"/>
    <mergeCell ref="Q124:Q125"/>
    <mergeCell ref="R124:R125"/>
    <mergeCell ref="S124:S125"/>
    <mergeCell ref="T124:T125"/>
    <mergeCell ref="U124:U125"/>
    <mergeCell ref="AE124:AE125"/>
    <mergeCell ref="AF124:AF125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G110:G111"/>
    <mergeCell ref="H110:H111"/>
    <mergeCell ref="AG112:AG113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M110:M111"/>
    <mergeCell ref="N110:N111"/>
    <mergeCell ref="O110:O111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AA108:AA109"/>
    <mergeCell ref="AB108:AB109"/>
    <mergeCell ref="P110:P111"/>
    <mergeCell ref="Q110:Q111"/>
    <mergeCell ref="R110:R111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H94:H95"/>
    <mergeCell ref="I94:I95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N96:N97"/>
    <mergeCell ref="O96:O97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Z94:Z95"/>
    <mergeCell ref="AA94:AA95"/>
    <mergeCell ref="AB94:AB95"/>
    <mergeCell ref="AC94:AC95"/>
    <mergeCell ref="AD94:AD95"/>
    <mergeCell ref="AE94:AE95"/>
    <mergeCell ref="T94:T95"/>
    <mergeCell ref="U94:U95"/>
    <mergeCell ref="V94:V95"/>
    <mergeCell ref="W94:W95"/>
    <mergeCell ref="X94:X95"/>
    <mergeCell ref="Y94:Y95"/>
    <mergeCell ref="AE92:AE93"/>
    <mergeCell ref="AF92:AF93"/>
    <mergeCell ref="AG92:AG93"/>
    <mergeCell ref="V92:V93"/>
    <mergeCell ref="W92:W93"/>
    <mergeCell ref="X92:X93"/>
    <mergeCell ref="Y92:Y93"/>
    <mergeCell ref="Z92:Z93"/>
    <mergeCell ref="AA92:AA93"/>
    <mergeCell ref="B94:B95"/>
    <mergeCell ref="C94:C95"/>
    <mergeCell ref="D94:D95"/>
    <mergeCell ref="E94:E95"/>
    <mergeCell ref="F94:F95"/>
    <mergeCell ref="G94:G95"/>
    <mergeCell ref="AB92:AB93"/>
    <mergeCell ref="AC92:AC93"/>
    <mergeCell ref="AD92:AD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M92:M93"/>
    <mergeCell ref="N94:N95"/>
    <mergeCell ref="O94:O95"/>
    <mergeCell ref="P94:P95"/>
    <mergeCell ref="Q94:Q95"/>
    <mergeCell ref="R94:R95"/>
    <mergeCell ref="O80:O81"/>
    <mergeCell ref="P80:P81"/>
    <mergeCell ref="Q80:Q81"/>
    <mergeCell ref="R80:R81"/>
    <mergeCell ref="S80:S81"/>
    <mergeCell ref="T80:T81"/>
    <mergeCell ref="I80:I81"/>
    <mergeCell ref="J80:J81"/>
    <mergeCell ref="J94:J95"/>
    <mergeCell ref="K94:K95"/>
    <mergeCell ref="L94:L95"/>
    <mergeCell ref="M94:M95"/>
    <mergeCell ref="S94:S95"/>
    <mergeCell ref="N92:N93"/>
    <mergeCell ref="O92:O93"/>
    <mergeCell ref="AG80:AG81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K80:K81"/>
    <mergeCell ref="L80:L81"/>
    <mergeCell ref="M80:M81"/>
    <mergeCell ref="N80:N81"/>
    <mergeCell ref="AE78:AE79"/>
    <mergeCell ref="AF78:AF79"/>
    <mergeCell ref="AG78:AG79"/>
    <mergeCell ref="B80:B81"/>
    <mergeCell ref="C80:C81"/>
    <mergeCell ref="D80:D81"/>
    <mergeCell ref="E80:E81"/>
    <mergeCell ref="F80:F81"/>
    <mergeCell ref="G80:G81"/>
    <mergeCell ref="H80:H81"/>
    <mergeCell ref="Y78:Y79"/>
    <mergeCell ref="Z78:Z79"/>
    <mergeCell ref="AA78:AA79"/>
    <mergeCell ref="AB78:AB79"/>
    <mergeCell ref="AC78:AC79"/>
    <mergeCell ref="AD78:AD79"/>
    <mergeCell ref="S78:S79"/>
    <mergeCell ref="T78:T79"/>
    <mergeCell ref="U78:U79"/>
    <mergeCell ref="V78:V79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W78:W79"/>
    <mergeCell ref="X78:X79"/>
    <mergeCell ref="M78:M79"/>
    <mergeCell ref="N78:N79"/>
    <mergeCell ref="O78:O79"/>
    <mergeCell ref="P64:P65"/>
    <mergeCell ref="Q64:Q65"/>
    <mergeCell ref="R64:R65"/>
    <mergeCell ref="S64:S65"/>
    <mergeCell ref="T64:T65"/>
    <mergeCell ref="U64:U65"/>
    <mergeCell ref="J64:J65"/>
    <mergeCell ref="K64:K65"/>
    <mergeCell ref="G78:G79"/>
    <mergeCell ref="H78:H79"/>
    <mergeCell ref="I78:I79"/>
    <mergeCell ref="J78:J79"/>
    <mergeCell ref="K78:K79"/>
    <mergeCell ref="L78:L79"/>
    <mergeCell ref="P78:P79"/>
    <mergeCell ref="Q78:Q79"/>
    <mergeCell ref="R78:R79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O76:O77"/>
    <mergeCell ref="P76:P77"/>
    <mergeCell ref="C72:AI72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C76:AC77"/>
    <mergeCell ref="AD76:AD77"/>
    <mergeCell ref="AE76:AE77"/>
    <mergeCell ref="AF76:AF77"/>
    <mergeCell ref="AG76:AG77"/>
    <mergeCell ref="AA76:AA77"/>
    <mergeCell ref="AB76:AB77"/>
    <mergeCell ref="L64:L65"/>
    <mergeCell ref="M64:M65"/>
    <mergeCell ref="N64:N65"/>
    <mergeCell ref="O64:O65"/>
    <mergeCell ref="AF62:AF63"/>
    <mergeCell ref="AG62:AG63"/>
    <mergeCell ref="B64:B65"/>
    <mergeCell ref="C64:C65"/>
    <mergeCell ref="D64:D65"/>
    <mergeCell ref="E64:E65"/>
    <mergeCell ref="F64:F65"/>
    <mergeCell ref="G64:G65"/>
    <mergeCell ref="H64:H65"/>
    <mergeCell ref="I64:I65"/>
    <mergeCell ref="Z62:Z63"/>
    <mergeCell ref="AA62:AA63"/>
    <mergeCell ref="AB62:AB63"/>
    <mergeCell ref="AC62:AC63"/>
    <mergeCell ref="AD62:AD63"/>
    <mergeCell ref="AE62:AE63"/>
    <mergeCell ref="T62:T63"/>
    <mergeCell ref="U62:U63"/>
    <mergeCell ref="V62:V63"/>
    <mergeCell ref="W62:W63"/>
    <mergeCell ref="B62:B63"/>
    <mergeCell ref="C62:C63"/>
    <mergeCell ref="D62:D63"/>
    <mergeCell ref="E62:E63"/>
    <mergeCell ref="F62:F63"/>
    <mergeCell ref="G62:G63"/>
    <mergeCell ref="AB60:AB61"/>
    <mergeCell ref="AC60:AC61"/>
    <mergeCell ref="AD60:AD61"/>
    <mergeCell ref="X62:X63"/>
    <mergeCell ref="Y62:Y63"/>
    <mergeCell ref="N62:N63"/>
    <mergeCell ref="O62:O63"/>
    <mergeCell ref="P62:P63"/>
    <mergeCell ref="Q62:Q63"/>
    <mergeCell ref="R62:R63"/>
    <mergeCell ref="S62:S63"/>
    <mergeCell ref="J60:J61"/>
    <mergeCell ref="K60:K61"/>
    <mergeCell ref="L60:L61"/>
    <mergeCell ref="M60:M61"/>
    <mergeCell ref="N60:N61"/>
    <mergeCell ref="O60:O61"/>
    <mergeCell ref="H62:H63"/>
    <mergeCell ref="I62:I63"/>
    <mergeCell ref="J62:J63"/>
    <mergeCell ref="K62:K63"/>
    <mergeCell ref="L62:L63"/>
    <mergeCell ref="M62:M63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AE60:AE61"/>
    <mergeCell ref="AF60:AF61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G46:G47"/>
    <mergeCell ref="H46:H47"/>
    <mergeCell ref="AG48:AG49"/>
    <mergeCell ref="C56:AI56"/>
    <mergeCell ref="B60:B61"/>
    <mergeCell ref="C60:C61"/>
    <mergeCell ref="D60:D61"/>
    <mergeCell ref="E60:E61"/>
    <mergeCell ref="F60:F61"/>
    <mergeCell ref="G60:G61"/>
    <mergeCell ref="H60:H61"/>
    <mergeCell ref="I60:I61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M48:M49"/>
    <mergeCell ref="N48:N49"/>
    <mergeCell ref="AE46:AE47"/>
    <mergeCell ref="AF46:AF47"/>
    <mergeCell ref="AG46:AG47"/>
    <mergeCell ref="B48:B49"/>
    <mergeCell ref="C48:C49"/>
    <mergeCell ref="D48:D49"/>
    <mergeCell ref="E48:E49"/>
    <mergeCell ref="F48:F49"/>
    <mergeCell ref="G48:G49"/>
    <mergeCell ref="H48:H49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B46:B47"/>
    <mergeCell ref="C46:C47"/>
    <mergeCell ref="D46:D47"/>
    <mergeCell ref="E46:E47"/>
    <mergeCell ref="F46:F47"/>
    <mergeCell ref="W44:W45"/>
    <mergeCell ref="X44:X45"/>
    <mergeCell ref="Y44:Y45"/>
    <mergeCell ref="Z44:Z4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P44:P45"/>
    <mergeCell ref="M46:M47"/>
    <mergeCell ref="N46:N47"/>
    <mergeCell ref="O46:O47"/>
    <mergeCell ref="I46:I47"/>
    <mergeCell ref="J46:J47"/>
    <mergeCell ref="K46:K47"/>
    <mergeCell ref="L46:L47"/>
    <mergeCell ref="AC44:AC45"/>
    <mergeCell ref="AD44:AD45"/>
    <mergeCell ref="AE44:AE45"/>
    <mergeCell ref="AF44:AF45"/>
    <mergeCell ref="AG44:AG45"/>
    <mergeCell ref="AA44:AA45"/>
    <mergeCell ref="AB44:AB45"/>
    <mergeCell ref="P46:P47"/>
    <mergeCell ref="Q46:Q47"/>
    <mergeCell ref="R46:R47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C40:AI4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N32:N33"/>
    <mergeCell ref="O32:O33"/>
    <mergeCell ref="AF30:AF31"/>
    <mergeCell ref="AG30:AG31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AC28:AC29"/>
    <mergeCell ref="AD28:AD29"/>
    <mergeCell ref="AE28:AE29"/>
    <mergeCell ref="AF28:AF29"/>
    <mergeCell ref="AG28:AG29"/>
    <mergeCell ref="V28:V29"/>
    <mergeCell ref="W28:W29"/>
    <mergeCell ref="X28:X29"/>
    <mergeCell ref="Y28:Y29"/>
    <mergeCell ref="Z28:Z29"/>
    <mergeCell ref="AA28:AA29"/>
    <mergeCell ref="B30:B31"/>
    <mergeCell ref="C30:C31"/>
    <mergeCell ref="D30:D31"/>
    <mergeCell ref="E30:E31"/>
    <mergeCell ref="F30:F31"/>
    <mergeCell ref="G30:G31"/>
    <mergeCell ref="AB28:AB29"/>
    <mergeCell ref="J28:J29"/>
    <mergeCell ref="K28:K29"/>
    <mergeCell ref="L28:L29"/>
    <mergeCell ref="M28:M29"/>
    <mergeCell ref="P28:P29"/>
    <mergeCell ref="Q28:Q29"/>
    <mergeCell ref="R28:R29"/>
    <mergeCell ref="S28:S29"/>
    <mergeCell ref="T28:T29"/>
    <mergeCell ref="U28:U29"/>
    <mergeCell ref="N30:N31"/>
    <mergeCell ref="O30:O31"/>
    <mergeCell ref="P30:P31"/>
    <mergeCell ref="Q30:Q31"/>
    <mergeCell ref="R30:R31"/>
    <mergeCell ref="S30:S31"/>
    <mergeCell ref="H30:H31"/>
    <mergeCell ref="O16:O17"/>
    <mergeCell ref="P16:P17"/>
    <mergeCell ref="Q16:Q17"/>
    <mergeCell ref="R16:R17"/>
    <mergeCell ref="S16:S17"/>
    <mergeCell ref="T16:T17"/>
    <mergeCell ref="I16:I17"/>
    <mergeCell ref="J16:J17"/>
    <mergeCell ref="J30:J31"/>
    <mergeCell ref="K30:K31"/>
    <mergeCell ref="L30:L31"/>
    <mergeCell ref="M30:M31"/>
    <mergeCell ref="I30:I31"/>
    <mergeCell ref="N28:N29"/>
    <mergeCell ref="O28:O29"/>
    <mergeCell ref="AG16:AG17"/>
    <mergeCell ref="C24:AI24"/>
    <mergeCell ref="B28:B29"/>
    <mergeCell ref="C28:C29"/>
    <mergeCell ref="D28:D29"/>
    <mergeCell ref="E28:E29"/>
    <mergeCell ref="F28:F29"/>
    <mergeCell ref="G28:G29"/>
    <mergeCell ref="H28:H29"/>
    <mergeCell ref="I28:I2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Q12:Q13"/>
    <mergeCell ref="R12:R13"/>
    <mergeCell ref="S12:S13"/>
    <mergeCell ref="T12:T13"/>
    <mergeCell ref="U12:U13"/>
    <mergeCell ref="V12:V13"/>
    <mergeCell ref="K12:K13"/>
    <mergeCell ref="L12:L13"/>
    <mergeCell ref="M12:M13"/>
    <mergeCell ref="N12:N13"/>
    <mergeCell ref="W14:W15"/>
    <mergeCell ref="X14:X15"/>
    <mergeCell ref="M14:M15"/>
    <mergeCell ref="N14:N15"/>
    <mergeCell ref="O14:O15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A12:AA13"/>
    <mergeCell ref="AB12:AB13"/>
    <mergeCell ref="P14:P15"/>
    <mergeCell ref="Q14:Q15"/>
    <mergeCell ref="R14:R15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F12:AF13"/>
    <mergeCell ref="AG12:AG13"/>
    <mergeCell ref="AB2:AG2"/>
    <mergeCell ref="AB3:AG3"/>
    <mergeCell ref="AB4:AG4"/>
    <mergeCell ref="AB5:AG5"/>
    <mergeCell ref="U2:V2"/>
    <mergeCell ref="W2:X2"/>
    <mergeCell ref="Y2:Z2"/>
    <mergeCell ref="B3:E3"/>
    <mergeCell ref="S3:T3"/>
    <mergeCell ref="U3:V3"/>
    <mergeCell ref="W3:X3"/>
    <mergeCell ref="Y3:Z3"/>
    <mergeCell ref="B5:E5"/>
    <mergeCell ref="G5:J5"/>
    <mergeCell ref="L5:N5"/>
    <mergeCell ref="P5:R5"/>
    <mergeCell ref="B4:E4"/>
    <mergeCell ref="G4:J4"/>
    <mergeCell ref="S4:T4"/>
    <mergeCell ref="U4:V4"/>
    <mergeCell ref="W4:X4"/>
    <mergeCell ref="Y4:Z4"/>
  </mergeCells>
  <phoneticPr fontId="2"/>
  <conditionalFormatting sqref="C10:AG11">
    <cfRule type="expression" dxfId="63" priority="978">
      <formula>WEEKDAY(C$10)=1</formula>
    </cfRule>
    <cfRule type="expression" dxfId="62" priority="977">
      <formula>WEEKDAY(C$10)=7</formula>
    </cfRule>
  </conditionalFormatting>
  <conditionalFormatting sqref="C12:AG13">
    <cfRule type="cellIs" priority="928" operator="equal">
      <formula>"中止,夏休,冬休"</formula>
    </cfRule>
  </conditionalFormatting>
  <conditionalFormatting sqref="C14:AG17">
    <cfRule type="cellIs" dxfId="61" priority="74" operator="equal">
      <formula>"休"</formula>
    </cfRule>
    <cfRule type="cellIs" dxfId="60" priority="73" operator="equal">
      <formula>"雨"</formula>
    </cfRule>
  </conditionalFormatting>
  <conditionalFormatting sqref="C26:AG27">
    <cfRule type="expression" dxfId="59" priority="973">
      <formula>WEEKDAY(C$26)=1</formula>
    </cfRule>
    <cfRule type="expression" dxfId="58" priority="972">
      <formula>WEEKDAY(C$26)=7</formula>
    </cfRule>
  </conditionalFormatting>
  <conditionalFormatting sqref="C28:AG29">
    <cfRule type="cellIs" priority="924" operator="equal">
      <formula>"中止,夏休,冬休"</formula>
    </cfRule>
  </conditionalFormatting>
  <conditionalFormatting sqref="C30:AG33">
    <cfRule type="cellIs" dxfId="57" priority="65" operator="equal">
      <formula>"雨"</formula>
    </cfRule>
    <cfRule type="cellIs" dxfId="56" priority="66" operator="equal">
      <formula>"休"</formula>
    </cfRule>
  </conditionalFormatting>
  <conditionalFormatting sqref="C42:AG43">
    <cfRule type="expression" dxfId="55" priority="971">
      <formula>WEEKDAY(C$42)=1</formula>
    </cfRule>
    <cfRule type="expression" dxfId="54" priority="970">
      <formula>WEEKDAY(C$42)=7</formula>
    </cfRule>
  </conditionalFormatting>
  <conditionalFormatting sqref="C44:AG45">
    <cfRule type="cellIs" priority="920" operator="equal">
      <formula>"中止,夏休,冬休"</formula>
    </cfRule>
  </conditionalFormatting>
  <conditionalFormatting sqref="C46:AG49">
    <cfRule type="cellIs" dxfId="53" priority="59" operator="equal">
      <formula>"雨"</formula>
    </cfRule>
    <cfRule type="cellIs" dxfId="52" priority="60" operator="equal">
      <formula>"休"</formula>
    </cfRule>
  </conditionalFormatting>
  <conditionalFormatting sqref="C58:AG59">
    <cfRule type="expression" dxfId="51" priority="969">
      <formula>WEEKDAY(C$58)=1</formula>
    </cfRule>
    <cfRule type="expression" dxfId="50" priority="968">
      <formula>WEEKDAY(C$58)=7</formula>
    </cfRule>
  </conditionalFormatting>
  <conditionalFormatting sqref="C60:AG61">
    <cfRule type="cellIs" priority="916" operator="equal">
      <formula>"中止,夏休,冬休"</formula>
    </cfRule>
  </conditionalFormatting>
  <conditionalFormatting sqref="C62:AG65">
    <cfRule type="cellIs" dxfId="49" priority="47" operator="equal">
      <formula>"雨"</formula>
    </cfRule>
    <cfRule type="cellIs" dxfId="48" priority="48" operator="equal">
      <formula>"休"</formula>
    </cfRule>
  </conditionalFormatting>
  <conditionalFormatting sqref="C74:AG75">
    <cfRule type="expression" dxfId="47" priority="966">
      <formula>WEEKDAY(C$74)=7</formula>
    </cfRule>
    <cfRule type="expression" dxfId="46" priority="967">
      <formula>WEEKDAY(C$74)=1</formula>
    </cfRule>
  </conditionalFormatting>
  <conditionalFormatting sqref="C76:AG77">
    <cfRule type="cellIs" priority="911" operator="equal">
      <formula>"中止,夏休,冬休"</formula>
    </cfRule>
  </conditionalFormatting>
  <conditionalFormatting sqref="C78:AG81">
    <cfRule type="cellIs" dxfId="45" priority="40" operator="equal">
      <formula>"休"</formula>
    </cfRule>
    <cfRule type="cellIs" dxfId="44" priority="39" operator="equal">
      <formula>"雨"</formula>
    </cfRule>
  </conditionalFormatting>
  <conditionalFormatting sqref="C90:AG91">
    <cfRule type="expression" dxfId="43" priority="965">
      <formula>WEEKDAY(C$90)=1</formula>
    </cfRule>
    <cfRule type="expression" dxfId="42" priority="964">
      <formula>WEEKDAY(C$90)=7</formula>
    </cfRule>
  </conditionalFormatting>
  <conditionalFormatting sqref="C92:AG93">
    <cfRule type="cellIs" priority="906" operator="equal">
      <formula>"中止,夏休,冬休"</formula>
    </cfRule>
  </conditionalFormatting>
  <conditionalFormatting sqref="C94:AG97">
    <cfRule type="cellIs" dxfId="41" priority="33" operator="equal">
      <formula>"雨"</formula>
    </cfRule>
    <cfRule type="cellIs" dxfId="40" priority="34" operator="equal">
      <formula>"休"</formula>
    </cfRule>
  </conditionalFormatting>
  <conditionalFormatting sqref="C106:AG107">
    <cfRule type="expression" dxfId="39" priority="962">
      <formula>WEEKDAY(C$106)=7</formula>
    </cfRule>
    <cfRule type="expression" dxfId="38" priority="963">
      <formula>WEEKDAY(C$106)=1</formula>
    </cfRule>
  </conditionalFormatting>
  <conditionalFormatting sqref="C108:AG109">
    <cfRule type="cellIs" priority="901" operator="equal">
      <formula>"中止,夏休,冬休"</formula>
    </cfRule>
  </conditionalFormatting>
  <conditionalFormatting sqref="C110:AG113">
    <cfRule type="cellIs" dxfId="37" priority="25" operator="equal">
      <formula>"雨"</formula>
    </cfRule>
    <cfRule type="cellIs" dxfId="36" priority="26" operator="equal">
      <formula>"休"</formula>
    </cfRule>
  </conditionalFormatting>
  <conditionalFormatting sqref="C122:AG123">
    <cfRule type="expression" dxfId="35" priority="961">
      <formula>WEEKDAY(C$122)=1</formula>
    </cfRule>
    <cfRule type="expression" dxfId="34" priority="960">
      <formula>WEEKDAY(C$122)=7</formula>
    </cfRule>
  </conditionalFormatting>
  <conditionalFormatting sqref="C124:AG125">
    <cfRule type="cellIs" priority="896" operator="equal">
      <formula>"中止,夏休,冬休"</formula>
    </cfRule>
  </conditionalFormatting>
  <conditionalFormatting sqref="C126:AG129">
    <cfRule type="cellIs" dxfId="33" priority="17" operator="equal">
      <formula>"雨"</formula>
    </cfRule>
    <cfRule type="cellIs" dxfId="32" priority="18" operator="equal">
      <formula>"休"</formula>
    </cfRule>
  </conditionalFormatting>
  <conditionalFormatting sqref="C138:AG139">
    <cfRule type="expression" dxfId="31" priority="959">
      <formula>WEEKDAY(C$138)=1</formula>
    </cfRule>
    <cfRule type="expression" dxfId="30" priority="958">
      <formula>WEEKDAY(C$138)=7</formula>
    </cfRule>
  </conditionalFormatting>
  <conditionalFormatting sqref="C140:AG141">
    <cfRule type="cellIs" priority="1" operator="equal">
      <formula>"中止,夏休,冬休"</formula>
    </cfRule>
  </conditionalFormatting>
  <conditionalFormatting sqref="C142:AG145">
    <cfRule type="cellIs" dxfId="29" priority="12" operator="equal">
      <formula>"休"</formula>
    </cfRule>
    <cfRule type="cellIs" dxfId="28" priority="11" operator="equal">
      <formula>"雨"</formula>
    </cfRule>
  </conditionalFormatting>
  <conditionalFormatting sqref="AH2:AH5">
    <cfRule type="expression" dxfId="27" priority="100">
      <formula>$AH$5="未達成"</formula>
    </cfRule>
  </conditionalFormatting>
  <conditionalFormatting sqref="AI16">
    <cfRule type="cellIs" dxfId="26" priority="974" operator="lessThan">
      <formula>0.285</formula>
    </cfRule>
  </conditionalFormatting>
  <conditionalFormatting sqref="AI17">
    <cfRule type="expression" dxfId="25" priority="879">
      <formula>AI17="NG"</formula>
    </cfRule>
  </conditionalFormatting>
  <conditionalFormatting sqref="AI32">
    <cfRule type="cellIs" dxfId="24" priority="923" operator="lessThan">
      <formula>0.285</formula>
    </cfRule>
  </conditionalFormatting>
  <conditionalFormatting sqref="AI33">
    <cfRule type="expression" dxfId="23" priority="141">
      <formula>AI33="NG"</formula>
    </cfRule>
  </conditionalFormatting>
  <conditionalFormatting sqref="AI48">
    <cfRule type="cellIs" dxfId="22" priority="763" operator="lessThan">
      <formula>0.285</formula>
    </cfRule>
  </conditionalFormatting>
  <conditionalFormatting sqref="AI49">
    <cfRule type="expression" dxfId="21" priority="140">
      <formula>AI49="NG"</formula>
    </cfRule>
  </conditionalFormatting>
  <conditionalFormatting sqref="AI64">
    <cfRule type="cellIs" dxfId="20" priority="761" operator="lessThan">
      <formula>0.285</formula>
    </cfRule>
  </conditionalFormatting>
  <conditionalFormatting sqref="AI65">
    <cfRule type="expression" dxfId="19" priority="139">
      <formula>AI65="NG"</formula>
    </cfRule>
  </conditionalFormatting>
  <conditionalFormatting sqref="AI80">
    <cfRule type="cellIs" dxfId="18" priority="759" operator="lessThan">
      <formula>0.285</formula>
    </cfRule>
  </conditionalFormatting>
  <conditionalFormatting sqref="AI81">
    <cfRule type="expression" dxfId="17" priority="138">
      <formula>AI81="NG"</formula>
    </cfRule>
  </conditionalFormatting>
  <conditionalFormatting sqref="AI96">
    <cfRule type="cellIs" dxfId="16" priority="757" operator="lessThan">
      <formula>0.285</formula>
    </cfRule>
  </conditionalFormatting>
  <conditionalFormatting sqref="AI97">
    <cfRule type="expression" dxfId="15" priority="137">
      <formula>AI97="NG"</formula>
    </cfRule>
  </conditionalFormatting>
  <conditionalFormatting sqref="AI112">
    <cfRule type="cellIs" dxfId="14" priority="755" operator="lessThan">
      <formula>0.285</formula>
    </cfRule>
  </conditionalFormatting>
  <conditionalFormatting sqref="AI113">
    <cfRule type="expression" dxfId="13" priority="136">
      <formula>AI113="NG"</formula>
    </cfRule>
  </conditionalFormatting>
  <conditionalFormatting sqref="AI128">
    <cfRule type="cellIs" dxfId="12" priority="753" operator="lessThan">
      <formula>0.285</formula>
    </cfRule>
  </conditionalFormatting>
  <conditionalFormatting sqref="AI129">
    <cfRule type="expression" dxfId="11" priority="135">
      <formula>AI129="NG"</formula>
    </cfRule>
  </conditionalFormatting>
  <conditionalFormatting sqref="AI144">
    <cfRule type="cellIs" dxfId="10" priority="751" operator="lessThan">
      <formula>0.285</formula>
    </cfRule>
  </conditionalFormatting>
  <conditionalFormatting sqref="AI145">
    <cfRule type="expression" dxfId="9" priority="134">
      <formula>AI145="NG"</formula>
    </cfRule>
  </conditionalFormatting>
  <conditionalFormatting sqref="AL17">
    <cfRule type="expression" dxfId="8" priority="121">
      <formula>AL17="NG"</formula>
    </cfRule>
  </conditionalFormatting>
  <conditionalFormatting sqref="AL33">
    <cfRule type="expression" dxfId="7" priority="120">
      <formula>AL33="NG"</formula>
    </cfRule>
  </conditionalFormatting>
  <conditionalFormatting sqref="AL49">
    <cfRule type="expression" dxfId="6" priority="119">
      <formula>AL49="NG"</formula>
    </cfRule>
  </conditionalFormatting>
  <conditionalFormatting sqref="AL65">
    <cfRule type="expression" dxfId="5" priority="118">
      <formula>AL65="NG"</formula>
    </cfRule>
  </conditionalFormatting>
  <conditionalFormatting sqref="AL81">
    <cfRule type="expression" dxfId="4" priority="117">
      <formula>AL81="NG"</formula>
    </cfRule>
  </conditionalFormatting>
  <conditionalFormatting sqref="AL97">
    <cfRule type="expression" dxfId="3" priority="116">
      <formula>AL97="NG"</formula>
    </cfRule>
  </conditionalFormatting>
  <conditionalFormatting sqref="AL113">
    <cfRule type="expression" dxfId="2" priority="115">
      <formula>AL113="NG"</formula>
    </cfRule>
  </conditionalFormatting>
  <conditionalFormatting sqref="AL129">
    <cfRule type="expression" dxfId="1" priority="114">
      <formula>AL129="NG"</formula>
    </cfRule>
  </conditionalFormatting>
  <conditionalFormatting sqref="AL145">
    <cfRule type="expression" dxfId="0" priority="113">
      <formula>AL145="NG"</formula>
    </cfRule>
  </conditionalFormatting>
  <dataValidations count="4">
    <dataValidation type="list" allowBlank="1" showInputMessage="1" showErrorMessage="1" sqref="Y46:AD47 I62:N63 M78:R79 AF46:AG47 AE94:AG95 H110:M111 L126:Q127 AE142:AG143 C14:AG15 AB30:AG31 G30:K31 K46:P47 N30:R31 T30:Y31 W62:AB63 C30:D31 C46:I47 C62:G63 AD62:AG63 R46:W47 C78:D79 T78:Y79 J142:O143 P62:U63 F78:K79 AA78:AG79 J94:O95 C94:H95 Q94:V95 AC110:AG111 O110:T111 C110:F111 C126:C127 X94:AC95 V110:AA111 E126:J127 S126:X127 Z126:AG127 C142:H143 Q142:V143 X142:AC143" xr:uid="{00000000-0002-0000-0100-000000000000}">
      <formula1>"休"</formula1>
    </dataValidation>
    <dataValidation type="list" showInputMessage="1" showErrorMessage="1" sqref="E30:F31 V62:V63 Z78:Z79 AD94:AD95 AB110:AB111 Y126:Y127 AD142:AD143 C64:AG65 Z30:AA31 L30:M31 C16:AG17 H62:H63 O62:O63 AC62:AC63 AE46:AE47 E78:E79 S78:S79 L78:L79 C48:AG49 I94:I95 P94:P95 W94:W95 C128:AG129 G110:G111 N110:N111 U110:U111 C80:AG81 D126:D127 K126:K127 R126:R127 C96:AG97 I142:I143 P142:P143 W142:W143 C112:AG113 S30:S31 J46:J47 Q46:Q47 X46:X47 C32:AG33 C144:AG145" xr:uid="{00000000-0002-0000-0100-000001000000}">
      <formula1>"休,雨"</formula1>
    </dataValidation>
    <dataValidation type="list" allowBlank="1" showInputMessage="1" showErrorMessage="1" sqref="C28:AG29 C44:AG45 C60:AG61 C76:AG77 C92:AG93 C108:AG109 C124:AG125 C140:M141 S140:T141 Z140:AG141" xr:uid="{00000000-0002-0000-0100-000002000000}">
      <formula1>"中止,夏休,冬休"</formula1>
    </dataValidation>
    <dataValidation type="list" allowBlank="1" showInputMessage="1" showErrorMessage="1" sqref="C12:AG13 N140:R141 U140:Y141" xr:uid="{00000000-0002-0000-0100-000003000000}">
      <formula1>"準備,片付,中止,夏休,冬休"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E39"/>
  <sheetViews>
    <sheetView workbookViewId="0">
      <selection activeCell="C3" sqref="C3:D39"/>
    </sheetView>
  </sheetViews>
  <sheetFormatPr defaultRowHeight="13.5" x14ac:dyDescent="0.15"/>
  <cols>
    <col min="3" max="3" width="16.25" customWidth="1"/>
  </cols>
  <sheetData>
    <row r="1" spans="3:5" x14ac:dyDescent="0.15">
      <c r="E1" t="s">
        <v>54</v>
      </c>
    </row>
    <row r="3" spans="3:5" x14ac:dyDescent="0.15">
      <c r="C3" s="13">
        <v>45658</v>
      </c>
      <c r="D3" t="s">
        <v>34</v>
      </c>
    </row>
    <row r="4" spans="3:5" x14ac:dyDescent="0.15">
      <c r="C4" s="13">
        <v>45670</v>
      </c>
      <c r="D4" t="s">
        <v>35</v>
      </c>
    </row>
    <row r="5" spans="3:5" x14ac:dyDescent="0.15">
      <c r="C5" s="13">
        <v>45699</v>
      </c>
      <c r="D5" t="s">
        <v>36</v>
      </c>
    </row>
    <row r="6" spans="3:5" x14ac:dyDescent="0.15">
      <c r="C6" s="13">
        <v>45711</v>
      </c>
      <c r="D6" t="s">
        <v>37</v>
      </c>
    </row>
    <row r="7" spans="3:5" x14ac:dyDescent="0.15">
      <c r="C7" s="13">
        <v>45712</v>
      </c>
      <c r="D7" t="s">
        <v>38</v>
      </c>
    </row>
    <row r="8" spans="3:5" x14ac:dyDescent="0.15">
      <c r="C8" s="13">
        <v>45736</v>
      </c>
      <c r="D8" t="s">
        <v>39</v>
      </c>
    </row>
    <row r="9" spans="3:5" x14ac:dyDescent="0.15">
      <c r="C9" s="13">
        <v>45776</v>
      </c>
      <c r="D9" t="s">
        <v>40</v>
      </c>
    </row>
    <row r="10" spans="3:5" x14ac:dyDescent="0.15">
      <c r="C10" s="13">
        <v>45780</v>
      </c>
      <c r="D10" t="s">
        <v>41</v>
      </c>
    </row>
    <row r="11" spans="3:5" x14ac:dyDescent="0.15">
      <c r="C11" s="13">
        <v>45781</v>
      </c>
      <c r="D11" t="s">
        <v>42</v>
      </c>
    </row>
    <row r="12" spans="3:5" x14ac:dyDescent="0.15">
      <c r="C12" s="13">
        <v>45782</v>
      </c>
      <c r="D12" t="s">
        <v>43</v>
      </c>
    </row>
    <row r="13" spans="3:5" x14ac:dyDescent="0.15">
      <c r="C13" s="13">
        <v>45783</v>
      </c>
      <c r="D13" t="s">
        <v>38</v>
      </c>
    </row>
    <row r="14" spans="3:5" x14ac:dyDescent="0.15">
      <c r="C14" s="13">
        <v>45859</v>
      </c>
      <c r="D14" t="s">
        <v>44</v>
      </c>
    </row>
    <row r="15" spans="3:5" x14ac:dyDescent="0.15">
      <c r="C15" s="13">
        <v>45880</v>
      </c>
      <c r="D15" t="s">
        <v>45</v>
      </c>
    </row>
    <row r="16" spans="3:5" x14ac:dyDescent="0.15">
      <c r="C16" s="13">
        <v>45915</v>
      </c>
      <c r="D16" t="s">
        <v>46</v>
      </c>
    </row>
    <row r="17" spans="3:4" x14ac:dyDescent="0.15">
      <c r="C17" s="13">
        <v>45923</v>
      </c>
      <c r="D17" t="s">
        <v>47</v>
      </c>
    </row>
    <row r="18" spans="3:4" x14ac:dyDescent="0.15">
      <c r="C18" s="13">
        <v>45943</v>
      </c>
      <c r="D18" t="s">
        <v>48</v>
      </c>
    </row>
    <row r="19" spans="3:4" x14ac:dyDescent="0.15">
      <c r="C19" s="13">
        <v>45964</v>
      </c>
      <c r="D19" t="s">
        <v>49</v>
      </c>
    </row>
    <row r="20" spans="3:4" x14ac:dyDescent="0.15">
      <c r="C20" s="13">
        <v>45984</v>
      </c>
      <c r="D20" t="s">
        <v>50</v>
      </c>
    </row>
    <row r="21" spans="3:4" x14ac:dyDescent="0.15">
      <c r="C21" s="13">
        <v>45985</v>
      </c>
      <c r="D21" t="s">
        <v>38</v>
      </c>
    </row>
    <row r="22" spans="3:4" x14ac:dyDescent="0.15">
      <c r="C22" s="13">
        <v>46023</v>
      </c>
      <c r="D22" t="s">
        <v>34</v>
      </c>
    </row>
    <row r="23" spans="3:4" x14ac:dyDescent="0.15">
      <c r="C23" s="13">
        <v>46034</v>
      </c>
      <c r="D23" t="s">
        <v>35</v>
      </c>
    </row>
    <row r="24" spans="3:4" x14ac:dyDescent="0.15">
      <c r="C24" s="13">
        <v>46064</v>
      </c>
      <c r="D24" t="s">
        <v>36</v>
      </c>
    </row>
    <row r="25" spans="3:4" x14ac:dyDescent="0.15">
      <c r="C25" s="13">
        <v>46076</v>
      </c>
      <c r="D25" t="s">
        <v>37</v>
      </c>
    </row>
    <row r="26" spans="3:4" x14ac:dyDescent="0.15">
      <c r="C26" s="13">
        <v>46101</v>
      </c>
      <c r="D26" t="s">
        <v>39</v>
      </c>
    </row>
    <row r="27" spans="3:4" x14ac:dyDescent="0.15">
      <c r="C27" s="13">
        <v>46141</v>
      </c>
      <c r="D27" t="s">
        <v>40</v>
      </c>
    </row>
    <row r="28" spans="3:4" x14ac:dyDescent="0.15">
      <c r="C28" s="13">
        <v>46145</v>
      </c>
      <c r="D28" t="s">
        <v>41</v>
      </c>
    </row>
    <row r="29" spans="3:4" x14ac:dyDescent="0.15">
      <c r="C29" s="13">
        <v>46146</v>
      </c>
      <c r="D29" t="s">
        <v>42</v>
      </c>
    </row>
    <row r="30" spans="3:4" x14ac:dyDescent="0.15">
      <c r="C30" s="13">
        <v>46147</v>
      </c>
      <c r="D30" t="s">
        <v>43</v>
      </c>
    </row>
    <row r="31" spans="3:4" x14ac:dyDescent="0.15">
      <c r="C31" s="13">
        <v>46148</v>
      </c>
      <c r="D31" t="s">
        <v>38</v>
      </c>
    </row>
    <row r="32" spans="3:4" x14ac:dyDescent="0.15">
      <c r="C32" s="13">
        <v>46223</v>
      </c>
      <c r="D32" t="s">
        <v>44</v>
      </c>
    </row>
    <row r="33" spans="3:4" x14ac:dyDescent="0.15">
      <c r="C33" s="13">
        <v>46245</v>
      </c>
      <c r="D33" t="s">
        <v>45</v>
      </c>
    </row>
    <row r="34" spans="3:4" x14ac:dyDescent="0.15">
      <c r="C34" s="13">
        <v>46286</v>
      </c>
      <c r="D34" t="s">
        <v>46</v>
      </c>
    </row>
    <row r="35" spans="3:4" x14ac:dyDescent="0.15">
      <c r="C35" s="13">
        <v>46287</v>
      </c>
      <c r="D35" t="s">
        <v>38</v>
      </c>
    </row>
    <row r="36" spans="3:4" x14ac:dyDescent="0.15">
      <c r="C36" s="13">
        <v>46288</v>
      </c>
      <c r="D36" t="s">
        <v>47</v>
      </c>
    </row>
    <row r="37" spans="3:4" x14ac:dyDescent="0.15">
      <c r="C37" s="13">
        <v>46307</v>
      </c>
      <c r="D37" t="s">
        <v>48</v>
      </c>
    </row>
    <row r="38" spans="3:4" x14ac:dyDescent="0.15">
      <c r="C38" s="13">
        <v>46329</v>
      </c>
      <c r="D38" t="s">
        <v>49</v>
      </c>
    </row>
    <row r="39" spans="3:4" x14ac:dyDescent="0.15">
      <c r="C39" s="13">
        <v>46349</v>
      </c>
      <c r="D39" t="s">
        <v>50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入力</vt:lpstr>
      <vt:lpstr>記入例</vt:lpstr>
      <vt:lpstr>祝日</vt:lpstr>
      <vt:lpstr>記入例!Print_Area</vt:lpstr>
      <vt:lpstr>入力!Print_Area</vt:lpstr>
      <vt:lpstr>記入例!Print_Titles</vt:lpstr>
      <vt:lpstr>入力!Print_Titles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2025-12-04T07:16:32Z</dcterms:created>
  <dcterms:modified xsi:type="dcterms:W3CDTF">2025-12-16T06:01:25Z</dcterms:modified>
</cp:coreProperties>
</file>